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\adempimenti_trasparenza\4.  Personale\Dirigenti - Resp. Dipartimento e Strutture\Retribuzioni\"/>
    </mc:Choice>
  </mc:AlternateContent>
  <bookViews>
    <workbookView xWindow="0" yWindow="0" windowWidth="28800" windowHeight="10800" tabRatio="500"/>
  </bookViews>
  <sheets>
    <sheet name="Dati retributivi 2024" sheetId="2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2" l="1"/>
  <c r="H16" i="2"/>
  <c r="H17" i="2"/>
  <c r="H20" i="2"/>
  <c r="H21" i="2"/>
  <c r="H22" i="2"/>
  <c r="H23" i="2"/>
  <c r="H6" i="2" l="1"/>
  <c r="H7" i="2"/>
  <c r="H8" i="2"/>
  <c r="H9" i="2"/>
  <c r="H10" i="2"/>
  <c r="H11" i="2"/>
  <c r="H12" i="2"/>
  <c r="H13" i="2"/>
  <c r="H59" i="2" l="1"/>
  <c r="H60" i="2"/>
  <c r="H66" i="2"/>
  <c r="H67" i="2"/>
  <c r="C65" i="2"/>
  <c r="B65" i="2"/>
  <c r="C64" i="2"/>
  <c r="B64" i="2"/>
  <c r="C63" i="2"/>
  <c r="B63" i="2"/>
  <c r="C62" i="2"/>
  <c r="B62" i="2"/>
  <c r="C61" i="2"/>
  <c r="B61" i="2"/>
  <c r="H61" i="2" l="1"/>
  <c r="H64" i="2"/>
  <c r="H65" i="2"/>
  <c r="H62" i="2"/>
  <c r="H63" i="2"/>
  <c r="H73" i="2" l="1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2" i="2"/>
  <c r="H93" i="2"/>
  <c r="H94" i="2"/>
  <c r="H72" i="2"/>
  <c r="H71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51" i="2" l="1"/>
  <c r="H52" i="2"/>
  <c r="H53" i="2"/>
  <c r="H54" i="2"/>
  <c r="H55" i="2"/>
  <c r="H56" i="2"/>
  <c r="H47" i="2"/>
  <c r="H48" i="2"/>
  <c r="H49" i="2"/>
  <c r="H50" i="2"/>
  <c r="H58" i="2"/>
  <c r="H39" i="2"/>
  <c r="H40" i="2"/>
  <c r="H41" i="2"/>
  <c r="H42" i="2"/>
  <c r="H43" i="2"/>
  <c r="H44" i="2"/>
  <c r="H45" i="2"/>
  <c r="H25" i="2"/>
  <c r="H24" i="2"/>
  <c r="H26" i="2"/>
  <c r="H27" i="2"/>
  <c r="H28" i="2"/>
  <c r="H29" i="2"/>
  <c r="H31" i="2"/>
  <c r="H34" i="2"/>
  <c r="H35" i="2"/>
  <c r="H30" i="2"/>
  <c r="H5" i="2"/>
</calcChain>
</file>

<file path=xl/sharedStrings.xml><?xml version="1.0" encoding="utf-8"?>
<sst xmlns="http://schemas.openxmlformats.org/spreadsheetml/2006/main" count="323" uniqueCount="122">
  <si>
    <t xml:space="preserve">RETR.VARIABILE                </t>
  </si>
  <si>
    <t xml:space="preserve">RETR.RISULTATO                </t>
  </si>
  <si>
    <t xml:space="preserve">ALTRO                         </t>
  </si>
  <si>
    <t xml:space="preserve">LP INTRAMURARIA               </t>
  </si>
  <si>
    <t xml:space="preserve">RIMB.MISSIONI                 </t>
  </si>
  <si>
    <t>BINI CARLA</t>
  </si>
  <si>
    <t>TAITI FRANCESCO</t>
  </si>
  <si>
    <t>PAPINI DANIELA ELETTRA</t>
  </si>
  <si>
    <t>IANNUCCI SALVATORE</t>
  </si>
  <si>
    <t>GRAZI GIOVANNI</t>
  </si>
  <si>
    <t>BAMBI FRANCO</t>
  </si>
  <si>
    <t>DONATI MARIA ALICE</t>
  </si>
  <si>
    <t>BUSSOLIN LEONARDO</t>
  </si>
  <si>
    <t>FAVRE CLAUDIO</t>
  </si>
  <si>
    <t>GENITORI LORENZO</t>
  </si>
  <si>
    <t>RESTI MASSIMO</t>
  </si>
  <si>
    <t>MASI STEFANO</t>
  </si>
  <si>
    <t>CAPUTO ROBERTO</t>
  </si>
  <si>
    <t>TRABALZINI FRANCO</t>
  </si>
  <si>
    <t>BARBA CARMEN</t>
  </si>
  <si>
    <t>GIORDANO FLAVIO</t>
  </si>
  <si>
    <t>SPACCA BARBARA</t>
  </si>
  <si>
    <t>SILIPO ROBERTA</t>
  </si>
  <si>
    <t>SERIO PAOLA</t>
  </si>
  <si>
    <t>SIRIANNI LUIGI</t>
  </si>
  <si>
    <t>SCAGNET MIRKO</t>
  </si>
  <si>
    <t>LENARES ELENA</t>
  </si>
  <si>
    <t>CUCCA GIUSEPPE</t>
  </si>
  <si>
    <t>L'ERARIO MANUELA</t>
  </si>
  <si>
    <t>VELTRONI MARINELLA</t>
  </si>
  <si>
    <t>PISANO TIZIANA</t>
  </si>
  <si>
    <t>TONDO ANNALISA</t>
  </si>
  <si>
    <t>ROSATI ANNA</t>
  </si>
  <si>
    <t>SARDI IACOPO</t>
  </si>
  <si>
    <t>BOTARELLI PATRIZIA</t>
  </si>
  <si>
    <t>BUCCOLIERO ANNA MARIA</t>
  </si>
  <si>
    <t>DE LUCA MARCO</t>
  </si>
  <si>
    <t>LOMBARDI ENRICO</t>
  </si>
  <si>
    <t>CALDES PINILLA MARIA JOSE'</t>
  </si>
  <si>
    <t>LAZZERI SIMONE</t>
  </si>
  <si>
    <t>TINTORI VERONICA</t>
  </si>
  <si>
    <t>BARBACCI PAOLA</t>
  </si>
  <si>
    <t>PROCOPIO ELENA</t>
  </si>
  <si>
    <t>MUSSA FEDERICO</t>
  </si>
  <si>
    <t>PENNICA MICHELE</t>
  </si>
  <si>
    <t>TAMBURINI ANGELA</t>
  </si>
  <si>
    <t>AVENALI STEFANO</t>
  </si>
  <si>
    <t>TACCETTI GIOVANNI</t>
  </si>
  <si>
    <t>D'AVENIA ROBERTA</t>
  </si>
  <si>
    <t>MORONI MARCO</t>
  </si>
  <si>
    <t>FAVILLI SILVIA</t>
  </si>
  <si>
    <t>TONI SONIA</t>
  </si>
  <si>
    <t>PINZAUTI ENRICO</t>
  </si>
  <si>
    <t>BAGGI ROBERTO</t>
  </si>
  <si>
    <t>PARRINI ELENA</t>
  </si>
  <si>
    <t>DI SIMONE LORENA</t>
  </si>
  <si>
    <t>CICCARONE ANTONIO</t>
  </si>
  <si>
    <t>GREGORINI MIRCO</t>
  </si>
  <si>
    <t>VERGNA SIMONA</t>
  </si>
  <si>
    <t>BAZZANI GIULIA</t>
  </si>
  <si>
    <t>CONTI VALERIO</t>
  </si>
  <si>
    <t>ELIA ANTONIO</t>
  </si>
  <si>
    <t>MORTILLA MARZIA</t>
  </si>
  <si>
    <t>CALABRI GIOVANNI BATTISTA</t>
  </si>
  <si>
    <t>NASSI NICCOLO'</t>
  </si>
  <si>
    <t>GRIMALDI CHIARA</t>
  </si>
  <si>
    <t>RAIMONDI FRANCESCA</t>
  </si>
  <si>
    <t>TOT LORDO ANNUO</t>
  </si>
  <si>
    <t>SASSI BEATRICE</t>
  </si>
  <si>
    <t>BELMONTE LAURA</t>
  </si>
  <si>
    <t>FERRIGNO MARIANGELA</t>
  </si>
  <si>
    <t>COGNOME E NOME</t>
  </si>
  <si>
    <t>MARTIN ROSANNA</t>
  </si>
  <si>
    <t>MORI FRANCESCA</t>
  </si>
  <si>
    <t>PARPAGNOLI MARIA</t>
  </si>
  <si>
    <t>SOC PROFESSIONALE E AMMINISTRATIVO</t>
  </si>
  <si>
    <t>COMPENSI FISSI</t>
  </si>
  <si>
    <t>COMPENSI VARIABILI</t>
  </si>
  <si>
    <t>RETRIBUZIONE RISULTATO</t>
  </si>
  <si>
    <t>AZZARI CHIARA</t>
  </si>
  <si>
    <t>BELTRAMI GIOVANNI</t>
  </si>
  <si>
    <t>GALLI LUISA</t>
  </si>
  <si>
    <t>GUERRINI RENZO</t>
  </si>
  <si>
    <t>INDOLFI GIUSEPPE</t>
  </si>
  <si>
    <t>LA MARCA GIANCARLO</t>
  </si>
  <si>
    <t>LIONETTI PAOLO</t>
  </si>
  <si>
    <t>MASIERI LORENZO</t>
  </si>
  <si>
    <t>MORABITO ANTONINO</t>
  </si>
  <si>
    <t>MORINI FRANCESCO</t>
  </si>
  <si>
    <t>MORRONE AMELIA</t>
  </si>
  <si>
    <t>OLIVOTTO IACOPO</t>
  </si>
  <si>
    <t>RICCI ZACCARIA</t>
  </si>
  <si>
    <t>ROMAGNANI PAOLA</t>
  </si>
  <si>
    <t>SIMONINI GABRIELE</t>
  </si>
  <si>
    <t>VAGLIO AUGUSTO</t>
  </si>
  <si>
    <t xml:space="preserve"> COGNOME E NOME</t>
  </si>
  <si>
    <t>ALTRO</t>
  </si>
  <si>
    <t>RIMB. MISSIONI</t>
  </si>
  <si>
    <t>LP INTRAMURARIA</t>
  </si>
  <si>
    <t>PATERNOSTER FILOMENA</t>
  </si>
  <si>
    <t>D'INCERTI LUDOVICO ERNESTO</t>
  </si>
  <si>
    <t>DI FEO DANIELE</t>
  </si>
  <si>
    <t/>
  </si>
  <si>
    <t>BENCINI ERICA</t>
  </si>
  <si>
    <r>
      <t xml:space="preserve">PERSONALE UNIVERSITARIO EQUIPARATO ALLA DIRIGENZA MEDICA E SANITARIA CON INCARICO DI DIRETTORE DI DAI, DI STRUTTURA COMPLESSA, SEMPLICE DIPARTIMENTALE E INTRASOC </t>
    </r>
    <r>
      <rPr>
        <b/>
        <sz val="9"/>
        <color theme="1"/>
        <rFont val="Arial"/>
        <family val="2"/>
      </rPr>
      <t>(retribuzioni 2023 riferite ai soli compensi erogati per l'attività assistenziale, con esclusione della retribuzione universitaria)</t>
    </r>
  </si>
  <si>
    <t>(Struttura Organizzativa Complessa) SOC SANITARIO</t>
  </si>
  <si>
    <t>(Struttura Organizzativa Semplice) SOS SANITARIO</t>
  </si>
  <si>
    <t>VERDOLINI GIANLUCA</t>
  </si>
  <si>
    <t>MCGREEVY KATHLEEN</t>
  </si>
  <si>
    <t>LUCANIA MARIA CONCETTA</t>
  </si>
  <si>
    <t xml:space="preserve">COMPENSI FISSI e ARRETRATI (CCNL)              </t>
  </si>
  <si>
    <t>DATI RETRIBUTIVI 2024 - AOU MEYER IRCCS</t>
  </si>
  <si>
    <t>(Struttura Organizzativa Semplice Dipartimentale) SOSD SANITARIO</t>
  </si>
  <si>
    <t xml:space="preserve">GIANASSI STEFANIA </t>
  </si>
  <si>
    <t>RUSCONI FRANCA</t>
  </si>
  <si>
    <t>SCHIATTI ROBERTO</t>
  </si>
  <si>
    <t>MONDINI PATRIZIA</t>
  </si>
  <si>
    <t>NOCCIOLI BRUNO</t>
  </si>
  <si>
    <t>Data scadenza incarico 30.06.2024</t>
  </si>
  <si>
    <t>Data scadenza incarico 31.10.2024</t>
  </si>
  <si>
    <t>MATERASSI MARCO</t>
  </si>
  <si>
    <t>LOMBARDI ILARIA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</si>
</sst>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/>
      </right>
      <top style="thin">
        <color theme="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theme="0" tint="-0.1499984740745262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 applyFill="1" applyBorder="1"/>
    <xf numFmtId="4" fontId="2" fillId="0" borderId="0" xfId="0" applyNumberFormat="1" applyFont="1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/>
    <xf numFmtId="0" fontId="5" fillId="0" borderId="0" xfId="0" applyFont="1" applyFill="1"/>
    <xf numFmtId="4" fontId="5" fillId="0" borderId="0" xfId="0" applyNumberFormat="1" applyFont="1" applyFill="1"/>
    <xf numFmtId="4" fontId="5" fillId="0" borderId="0" xfId="0" applyNumberFormat="1" applyFont="1"/>
    <xf numFmtId="0" fontId="5" fillId="0" borderId="0" xfId="0" applyFont="1" applyFill="1" applyBorder="1"/>
    <xf numFmtId="4" fontId="5" fillId="0" borderId="0" xfId="0" applyNumberFormat="1" applyFont="1" applyFill="1" applyBorder="1" applyAlignment="1"/>
    <xf numFmtId="0" fontId="4" fillId="0" borderId="0" xfId="0" applyFont="1"/>
    <xf numFmtId="4" fontId="5" fillId="0" borderId="0" xfId="0" applyNumberFormat="1" applyFont="1" applyBorder="1"/>
    <xf numFmtId="0" fontId="5" fillId="0" borderId="0" xfId="0" applyFont="1" applyFill="1" applyBorder="1" applyAlignment="1"/>
    <xf numFmtId="0" fontId="0" fillId="0" borderId="10" xfId="0" applyBorder="1"/>
    <xf numFmtId="4" fontId="5" fillId="3" borderId="11" xfId="0" applyNumberFormat="1" applyFont="1" applyFill="1" applyBorder="1" applyAlignment="1"/>
    <xf numFmtId="4" fontId="5" fillId="3" borderId="11" xfId="0" applyNumberFormat="1" applyFont="1" applyFill="1" applyBorder="1"/>
    <xf numFmtId="0" fontId="5" fillId="3" borderId="11" xfId="0" applyFont="1" applyFill="1" applyBorder="1"/>
    <xf numFmtId="4" fontId="5" fillId="0" borderId="11" xfId="0" applyNumberFormat="1" applyFont="1" applyFill="1" applyBorder="1" applyAlignment="1"/>
    <xf numFmtId="4" fontId="5" fillId="0" borderId="11" xfId="0" applyNumberFormat="1" applyFont="1" applyFill="1" applyBorder="1"/>
    <xf numFmtId="0" fontId="6" fillId="2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0" fontId="8" fillId="3" borderId="13" xfId="0" applyFont="1" applyFill="1" applyBorder="1"/>
    <xf numFmtId="4" fontId="5" fillId="3" borderId="14" xfId="0" applyNumberFormat="1" applyFont="1" applyFill="1" applyBorder="1" applyAlignment="1"/>
    <xf numFmtId="4" fontId="5" fillId="3" borderId="15" xfId="0" applyNumberFormat="1" applyFont="1" applyFill="1" applyBorder="1" applyAlignment="1"/>
    <xf numFmtId="0" fontId="8" fillId="3" borderId="16" xfId="0" applyFont="1" applyFill="1" applyBorder="1"/>
    <xf numFmtId="4" fontId="5" fillId="3" borderId="17" xfId="0" applyNumberFormat="1" applyFont="1" applyFill="1" applyBorder="1" applyAlignment="1"/>
    <xf numFmtId="4" fontId="5" fillId="3" borderId="19" xfId="0" applyNumberFormat="1" applyFont="1" applyFill="1" applyBorder="1" applyAlignment="1"/>
    <xf numFmtId="4" fontId="5" fillId="3" borderId="20" xfId="0" applyNumberFormat="1" applyFont="1" applyFill="1" applyBorder="1" applyAlignment="1"/>
    <xf numFmtId="0" fontId="5" fillId="3" borderId="13" xfId="0" applyFont="1" applyFill="1" applyBorder="1" applyAlignment="1"/>
    <xf numFmtId="4" fontId="5" fillId="3" borderId="15" xfId="0" applyNumberFormat="1" applyFont="1" applyFill="1" applyBorder="1"/>
    <xf numFmtId="0" fontId="5" fillId="3" borderId="16" xfId="0" applyFont="1" applyFill="1" applyBorder="1"/>
    <xf numFmtId="4" fontId="5" fillId="3" borderId="17" xfId="0" applyNumberFormat="1" applyFont="1" applyFill="1" applyBorder="1"/>
    <xf numFmtId="0" fontId="5" fillId="3" borderId="16" xfId="0" applyFont="1" applyFill="1" applyBorder="1" applyAlignment="1"/>
    <xf numFmtId="0" fontId="5" fillId="3" borderId="18" xfId="0" applyFont="1" applyFill="1" applyBorder="1" applyAlignment="1"/>
    <xf numFmtId="4" fontId="5" fillId="3" borderId="20" xfId="0" applyNumberFormat="1" applyFont="1" applyFill="1" applyBorder="1"/>
    <xf numFmtId="0" fontId="5" fillId="0" borderId="13" xfId="0" applyFont="1" applyFill="1" applyBorder="1" applyAlignment="1"/>
    <xf numFmtId="4" fontId="5" fillId="0" borderId="14" xfId="0" applyNumberFormat="1" applyFont="1" applyFill="1" applyBorder="1" applyAlignment="1"/>
    <xf numFmtId="4" fontId="5" fillId="0" borderId="15" xfId="0" applyNumberFormat="1" applyFont="1" applyBorder="1"/>
    <xf numFmtId="0" fontId="5" fillId="0" borderId="16" xfId="0" applyFont="1" applyFill="1" applyBorder="1" applyAlignment="1"/>
    <xf numFmtId="4" fontId="5" fillId="0" borderId="17" xfId="0" applyNumberFormat="1" applyFont="1" applyBorder="1"/>
    <xf numFmtId="0" fontId="5" fillId="0" borderId="16" xfId="0" applyFont="1" applyFill="1" applyBorder="1"/>
    <xf numFmtId="0" fontId="5" fillId="0" borderId="21" xfId="0" applyFont="1" applyFill="1" applyBorder="1" applyAlignment="1"/>
    <xf numFmtId="4" fontId="5" fillId="0" borderId="22" xfId="0" applyNumberFormat="1" applyFont="1" applyBorder="1"/>
    <xf numFmtId="0" fontId="5" fillId="3" borderId="13" xfId="0" applyFont="1" applyFill="1" applyBorder="1"/>
    <xf numFmtId="4" fontId="5" fillId="3" borderId="14" xfId="0" applyNumberFormat="1" applyFont="1" applyFill="1" applyBorder="1"/>
    <xf numFmtId="0" fontId="5" fillId="3" borderId="18" xfId="0" applyFont="1" applyFill="1" applyBorder="1"/>
    <xf numFmtId="4" fontId="5" fillId="3" borderId="19" xfId="0" applyNumberFormat="1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8" fillId="3" borderId="23" xfId="0" applyFont="1" applyFill="1" applyBorder="1"/>
    <xf numFmtId="4" fontId="5" fillId="3" borderId="24" xfId="0" applyNumberFormat="1" applyFont="1" applyFill="1" applyBorder="1" applyAlignment="1"/>
    <xf numFmtId="4" fontId="5" fillId="3" borderId="25" xfId="0" applyNumberFormat="1" applyFont="1" applyFill="1" applyBorder="1" applyAlignme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"/>
  <sheetViews>
    <sheetView tabSelected="1" topLeftCell="A7" workbookViewId="0">
      <selection activeCell="M29" sqref="M29"/>
    </sheetView>
  </sheetViews>
  <sheetFormatPr defaultRowHeight="14.25" x14ac:dyDescent="0.2"/>
  <cols>
    <col min="1" max="1" width="25.375" customWidth="1"/>
    <col min="2" max="2" width="17" customWidth="1"/>
    <col min="3" max="3" width="14.875" customWidth="1"/>
    <col min="4" max="4" width="16.25" customWidth="1"/>
    <col min="5" max="5" width="16" customWidth="1"/>
    <col min="6" max="6" width="15.125" customWidth="1"/>
    <col min="7" max="7" width="16" customWidth="1"/>
    <col min="8" max="8" width="17.5" customWidth="1"/>
  </cols>
  <sheetData>
    <row r="1" spans="1:18" s="1" customFormat="1" ht="39" customHeight="1" x14ac:dyDescent="0.2">
      <c r="A1" s="58" t="s">
        <v>111</v>
      </c>
      <c r="B1" s="58"/>
      <c r="C1" s="58"/>
      <c r="D1" s="58"/>
      <c r="E1" s="58"/>
      <c r="F1" s="58"/>
      <c r="G1" s="58"/>
      <c r="H1" s="59"/>
    </row>
    <row r="2" spans="1:18" s="1" customFormat="1" ht="30" customHeight="1" x14ac:dyDescent="0.2">
      <c r="A2" s="4" t="s">
        <v>71</v>
      </c>
      <c r="B2" s="4" t="s">
        <v>110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67</v>
      </c>
    </row>
    <row r="3" spans="1:18" s="1" customFormat="1" x14ac:dyDescent="0.2">
      <c r="A3" s="2"/>
      <c r="B3" s="3"/>
      <c r="C3" s="3"/>
      <c r="D3" s="3"/>
      <c r="E3" s="3"/>
      <c r="F3" s="3"/>
      <c r="G3" s="3"/>
    </row>
    <row r="4" spans="1:18" s="1" customFormat="1" x14ac:dyDescent="0.2">
      <c r="A4" s="60" t="s">
        <v>75</v>
      </c>
      <c r="B4" s="60"/>
      <c r="C4" s="60"/>
      <c r="D4" s="60"/>
      <c r="E4" s="60"/>
      <c r="F4" s="60"/>
      <c r="G4" s="60"/>
      <c r="H4" s="60"/>
    </row>
    <row r="5" spans="1:18" x14ac:dyDescent="0.2">
      <c r="A5" s="23" t="s">
        <v>5</v>
      </c>
      <c r="B5" s="24">
        <v>48861.85</v>
      </c>
      <c r="C5" s="24">
        <v>5691.33</v>
      </c>
      <c r="D5" s="24">
        <v>3569.28</v>
      </c>
      <c r="E5" s="24" t="s">
        <v>102</v>
      </c>
      <c r="F5" s="24" t="s">
        <v>102</v>
      </c>
      <c r="G5" s="24" t="s">
        <v>102</v>
      </c>
      <c r="H5" s="25">
        <f>SUM(B5:G5)</f>
        <v>58122.46</v>
      </c>
    </row>
    <row r="6" spans="1:18" x14ac:dyDescent="0.2">
      <c r="A6" s="26" t="s">
        <v>8</v>
      </c>
      <c r="B6" s="15">
        <v>85862.28</v>
      </c>
      <c r="C6" s="15">
        <v>2035.81</v>
      </c>
      <c r="D6" s="15">
        <v>3569.28</v>
      </c>
      <c r="E6" s="15" t="s">
        <v>102</v>
      </c>
      <c r="F6" s="15" t="s">
        <v>102</v>
      </c>
      <c r="G6" s="15" t="s">
        <v>102</v>
      </c>
      <c r="H6" s="27">
        <f t="shared" ref="H6:H17" si="0">SUM(B6:G6)</f>
        <v>91467.37</v>
      </c>
    </row>
    <row r="7" spans="1:18" x14ac:dyDescent="0.2">
      <c r="A7" s="26" t="s">
        <v>7</v>
      </c>
      <c r="B7" s="15">
        <v>87914.63</v>
      </c>
      <c r="C7" s="15">
        <v>1815.51</v>
      </c>
      <c r="D7" s="15">
        <v>3486.01</v>
      </c>
      <c r="E7" s="15" t="s">
        <v>102</v>
      </c>
      <c r="F7" s="15" t="s">
        <v>102</v>
      </c>
      <c r="G7" s="15">
        <v>70.319999999999993</v>
      </c>
      <c r="H7" s="27">
        <f t="shared" si="0"/>
        <v>93286.47</v>
      </c>
    </row>
    <row r="8" spans="1:18" x14ac:dyDescent="0.2">
      <c r="A8" s="26" t="s">
        <v>68</v>
      </c>
      <c r="B8" s="15">
        <v>17723.96</v>
      </c>
      <c r="C8" s="15">
        <v>54.32</v>
      </c>
      <c r="D8" s="15">
        <v>3563.33</v>
      </c>
      <c r="E8" s="15" t="s">
        <v>102</v>
      </c>
      <c r="F8" s="15" t="s">
        <v>102</v>
      </c>
      <c r="G8" s="15" t="s">
        <v>102</v>
      </c>
      <c r="H8" s="27">
        <f t="shared" si="0"/>
        <v>21341.61</v>
      </c>
      <c r="R8" s="21"/>
    </row>
    <row r="9" spans="1:18" x14ac:dyDescent="0.2">
      <c r="A9" s="26" t="s">
        <v>6</v>
      </c>
      <c r="B9" s="15">
        <v>87914.63</v>
      </c>
      <c r="C9" s="15">
        <v>1885.39</v>
      </c>
      <c r="D9" s="15">
        <v>3569.28</v>
      </c>
      <c r="E9" s="15" t="s">
        <v>102</v>
      </c>
      <c r="F9" s="15" t="s">
        <v>102</v>
      </c>
      <c r="G9" s="15" t="s">
        <v>102</v>
      </c>
      <c r="H9" s="27">
        <f t="shared" si="0"/>
        <v>93369.3</v>
      </c>
    </row>
    <row r="10" spans="1:18" x14ac:dyDescent="0.2">
      <c r="A10" s="26" t="s">
        <v>69</v>
      </c>
      <c r="B10" s="15">
        <v>61706.19</v>
      </c>
      <c r="C10" s="15">
        <v>4946.95</v>
      </c>
      <c r="D10" s="15">
        <v>1982.88</v>
      </c>
      <c r="E10" s="15" t="s">
        <v>102</v>
      </c>
      <c r="F10" s="15" t="s">
        <v>102</v>
      </c>
      <c r="G10" s="15" t="s">
        <v>102</v>
      </c>
      <c r="H10" s="27">
        <f t="shared" si="0"/>
        <v>68636.02</v>
      </c>
    </row>
    <row r="11" spans="1:18" x14ac:dyDescent="0.2">
      <c r="A11" s="26" t="s">
        <v>70</v>
      </c>
      <c r="B11" s="15">
        <v>61283.19</v>
      </c>
      <c r="C11" s="15">
        <v>4866.4399999999996</v>
      </c>
      <c r="D11" s="15">
        <v>1972.97</v>
      </c>
      <c r="E11" s="15" t="s">
        <v>102</v>
      </c>
      <c r="F11" s="15" t="s">
        <v>102</v>
      </c>
      <c r="G11" s="15">
        <v>112</v>
      </c>
      <c r="H11" s="27">
        <f t="shared" si="0"/>
        <v>68234.600000000006</v>
      </c>
    </row>
    <row r="12" spans="1:18" x14ac:dyDescent="0.2">
      <c r="A12" s="26" t="s">
        <v>9</v>
      </c>
      <c r="B12" s="15">
        <v>87914.63</v>
      </c>
      <c r="C12" s="15">
        <v>1885.39</v>
      </c>
      <c r="D12" s="15">
        <v>3557.38</v>
      </c>
      <c r="E12" s="15" t="s">
        <v>102</v>
      </c>
      <c r="F12" s="15" t="s">
        <v>102</v>
      </c>
      <c r="G12" s="15">
        <v>112</v>
      </c>
      <c r="H12" s="27">
        <f t="shared" si="0"/>
        <v>93469.400000000009</v>
      </c>
    </row>
    <row r="13" spans="1:18" s="1" customFormat="1" x14ac:dyDescent="0.2">
      <c r="A13" s="26" t="s">
        <v>107</v>
      </c>
      <c r="B13" s="15">
        <v>6508.79</v>
      </c>
      <c r="C13" s="15" t="s">
        <v>102</v>
      </c>
      <c r="D13" s="15" t="s">
        <v>102</v>
      </c>
      <c r="E13" s="15" t="s">
        <v>102</v>
      </c>
      <c r="F13" s="15" t="s">
        <v>102</v>
      </c>
      <c r="G13" s="15" t="s">
        <v>102</v>
      </c>
      <c r="H13" s="27">
        <f t="shared" si="0"/>
        <v>6508.79</v>
      </c>
    </row>
    <row r="14" spans="1:18" s="1" customFormat="1" x14ac:dyDescent="0.2">
      <c r="A14" s="26" t="s">
        <v>121</v>
      </c>
      <c r="B14" s="15">
        <v>28192.45</v>
      </c>
      <c r="C14" s="15"/>
      <c r="D14" s="15"/>
      <c r="E14" s="15"/>
      <c r="F14" s="15"/>
      <c r="G14" s="15"/>
      <c r="H14" s="27">
        <f t="shared" si="0"/>
        <v>28192.45</v>
      </c>
    </row>
    <row r="15" spans="1:18" s="1" customFormat="1" x14ac:dyDescent="0.2">
      <c r="A15" s="26"/>
      <c r="B15" s="15"/>
      <c r="C15" s="15"/>
      <c r="D15" s="15"/>
      <c r="E15" s="15"/>
      <c r="F15" s="15"/>
      <c r="G15" s="15"/>
      <c r="H15" s="27"/>
    </row>
    <row r="16" spans="1:18" s="1" customFormat="1" x14ac:dyDescent="0.2">
      <c r="A16" s="26" t="s">
        <v>108</v>
      </c>
      <c r="B16" s="15">
        <v>54645.26</v>
      </c>
      <c r="C16" s="15">
        <v>270</v>
      </c>
      <c r="D16" s="15">
        <v>9000</v>
      </c>
      <c r="E16" s="15" t="s">
        <v>102</v>
      </c>
      <c r="F16" s="15" t="s">
        <v>102</v>
      </c>
      <c r="G16" s="15">
        <v>2989.18</v>
      </c>
      <c r="H16" s="27">
        <f t="shared" si="0"/>
        <v>66904.44</v>
      </c>
      <c r="N16" s="14"/>
    </row>
    <row r="17" spans="1:17" s="1" customFormat="1" x14ac:dyDescent="0.2">
      <c r="A17" s="61" t="s">
        <v>109</v>
      </c>
      <c r="B17" s="62">
        <v>2567.11</v>
      </c>
      <c r="C17" s="62">
        <v>270</v>
      </c>
      <c r="D17" s="62" t="s">
        <v>102</v>
      </c>
      <c r="E17" s="62" t="s">
        <v>102</v>
      </c>
      <c r="F17" s="62" t="s">
        <v>102</v>
      </c>
      <c r="G17" s="62" t="s">
        <v>102</v>
      </c>
      <c r="H17" s="63">
        <f t="shared" si="0"/>
        <v>2837.11</v>
      </c>
      <c r="Q17" s="22"/>
    </row>
    <row r="18" spans="1:17" s="1" customFormat="1" x14ac:dyDescent="0.2">
      <c r="A18" s="6"/>
      <c r="B18" s="7"/>
      <c r="C18" s="7"/>
      <c r="D18" s="7"/>
      <c r="E18" s="7"/>
      <c r="F18" s="7"/>
      <c r="G18" s="7"/>
      <c r="H18" s="8"/>
    </row>
    <row r="19" spans="1:17" x14ac:dyDescent="0.2">
      <c r="A19" s="55" t="s">
        <v>105</v>
      </c>
      <c r="B19" s="55"/>
      <c r="C19" s="55"/>
      <c r="D19" s="55"/>
      <c r="E19" s="55"/>
      <c r="F19" s="55"/>
      <c r="G19" s="55"/>
      <c r="H19" s="55"/>
    </row>
    <row r="20" spans="1:17" x14ac:dyDescent="0.2">
      <c r="A20" s="30" t="s">
        <v>10</v>
      </c>
      <c r="B20" s="24">
        <v>121998.55</v>
      </c>
      <c r="C20" s="24">
        <v>17634.5</v>
      </c>
      <c r="D20" s="24">
        <v>5361.48</v>
      </c>
      <c r="E20" s="24" t="s">
        <v>102</v>
      </c>
      <c r="F20" s="24">
        <v>738.22</v>
      </c>
      <c r="G20" s="24" t="s">
        <v>102</v>
      </c>
      <c r="H20" s="31">
        <f>SUM(B20:G20)</f>
        <v>145732.75</v>
      </c>
    </row>
    <row r="21" spans="1:17" x14ac:dyDescent="0.2">
      <c r="A21" s="32" t="s">
        <v>59</v>
      </c>
      <c r="B21" s="16">
        <v>112435.66</v>
      </c>
      <c r="C21" s="16">
        <v>6171.81</v>
      </c>
      <c r="D21" s="16">
        <v>5361.48</v>
      </c>
      <c r="E21" s="16" t="s">
        <v>102</v>
      </c>
      <c r="F21" s="16" t="s">
        <v>102</v>
      </c>
      <c r="G21" s="16">
        <v>580</v>
      </c>
      <c r="H21" s="33">
        <f t="shared" ref="H21:H49" si="1">SUM(B21:G21)</f>
        <v>124548.95</v>
      </c>
    </row>
    <row r="22" spans="1:17" x14ac:dyDescent="0.2">
      <c r="A22" s="34" t="s">
        <v>12</v>
      </c>
      <c r="B22" s="15">
        <v>6818.98</v>
      </c>
      <c r="C22" s="15">
        <v>1430</v>
      </c>
      <c r="D22" s="15">
        <v>387.21</v>
      </c>
      <c r="E22" s="15" t="s">
        <v>102</v>
      </c>
      <c r="F22" s="15" t="s">
        <v>102</v>
      </c>
      <c r="G22" s="15" t="s">
        <v>102</v>
      </c>
      <c r="H22" s="33">
        <f t="shared" si="1"/>
        <v>8636.1899999999987</v>
      </c>
    </row>
    <row r="23" spans="1:17" x14ac:dyDescent="0.2">
      <c r="A23" s="34" t="s">
        <v>38</v>
      </c>
      <c r="B23" s="15">
        <v>118520.01</v>
      </c>
      <c r="C23" s="15">
        <v>7003.69</v>
      </c>
      <c r="D23" s="15">
        <v>7270</v>
      </c>
      <c r="E23" s="15" t="s">
        <v>102</v>
      </c>
      <c r="F23" s="15" t="s">
        <v>102</v>
      </c>
      <c r="G23" s="15">
        <v>2447.4299999999998</v>
      </c>
      <c r="H23" s="33">
        <f>SUM(B23:G23)</f>
        <v>135241.13</v>
      </c>
    </row>
    <row r="24" spans="1:17" x14ac:dyDescent="0.2">
      <c r="A24" s="34" t="s">
        <v>17</v>
      </c>
      <c r="B24" s="15">
        <v>120051.93</v>
      </c>
      <c r="C24" s="15">
        <v>10835.12</v>
      </c>
      <c r="D24" s="15">
        <v>5361.48</v>
      </c>
      <c r="E24" s="15">
        <v>410.52</v>
      </c>
      <c r="F24" s="15">
        <v>307848.42</v>
      </c>
      <c r="G24" s="15" t="s">
        <v>102</v>
      </c>
      <c r="H24" s="33">
        <f t="shared" si="1"/>
        <v>444507.47</v>
      </c>
    </row>
    <row r="25" spans="1:17" x14ac:dyDescent="0.2">
      <c r="A25" s="32" t="s">
        <v>55</v>
      </c>
      <c r="B25" s="16">
        <v>112266.55</v>
      </c>
      <c r="C25" s="16">
        <v>1430</v>
      </c>
      <c r="D25" s="16">
        <v>5743.62</v>
      </c>
      <c r="E25" s="16">
        <v>230.41</v>
      </c>
      <c r="F25" s="16">
        <v>0</v>
      </c>
      <c r="G25" s="16" t="s">
        <v>102</v>
      </c>
      <c r="H25" s="33">
        <f>SUM(B25:G25)</f>
        <v>119670.58</v>
      </c>
    </row>
    <row r="26" spans="1:17" x14ac:dyDescent="0.2">
      <c r="A26" s="34" t="s">
        <v>100</v>
      </c>
      <c r="B26" s="15">
        <v>118316.93</v>
      </c>
      <c r="C26" s="15">
        <v>3390.22</v>
      </c>
      <c r="D26" s="15">
        <v>5361.48</v>
      </c>
      <c r="E26" s="15" t="s">
        <v>102</v>
      </c>
      <c r="F26" s="15">
        <v>24455</v>
      </c>
      <c r="G26" s="15" t="s">
        <v>102</v>
      </c>
      <c r="H26" s="33">
        <f t="shared" si="1"/>
        <v>151523.63</v>
      </c>
    </row>
    <row r="27" spans="1:17" x14ac:dyDescent="0.2">
      <c r="A27" s="34" t="s">
        <v>11</v>
      </c>
      <c r="B27" s="15">
        <v>4153.13</v>
      </c>
      <c r="C27" s="15">
        <v>1430</v>
      </c>
      <c r="D27" s="15" t="s">
        <v>102</v>
      </c>
      <c r="E27" s="15" t="s">
        <v>102</v>
      </c>
      <c r="F27" s="15" t="s">
        <v>102</v>
      </c>
      <c r="G27" s="15" t="s">
        <v>102</v>
      </c>
      <c r="H27" s="33">
        <f t="shared" si="1"/>
        <v>5583.13</v>
      </c>
    </row>
    <row r="28" spans="1:17" x14ac:dyDescent="0.2">
      <c r="A28" s="34" t="s">
        <v>13</v>
      </c>
      <c r="B28" s="15">
        <v>7584.42</v>
      </c>
      <c r="C28" s="15">
        <v>1430</v>
      </c>
      <c r="D28" s="15">
        <v>1787.16</v>
      </c>
      <c r="E28" s="15" t="s">
        <v>102</v>
      </c>
      <c r="F28" s="15" t="s">
        <v>102</v>
      </c>
      <c r="G28" s="15" t="s">
        <v>102</v>
      </c>
      <c r="H28" s="33">
        <f t="shared" si="1"/>
        <v>10801.58</v>
      </c>
    </row>
    <row r="29" spans="1:17" s="1" customFormat="1" x14ac:dyDescent="0.2">
      <c r="A29" s="34" t="s">
        <v>14</v>
      </c>
      <c r="B29" s="15">
        <v>121955</v>
      </c>
      <c r="C29" s="15">
        <v>25968.73</v>
      </c>
      <c r="D29" s="15">
        <v>5343.62</v>
      </c>
      <c r="E29" s="15">
        <v>20089.599999999999</v>
      </c>
      <c r="F29" s="15">
        <v>180096.77</v>
      </c>
      <c r="G29" s="15" t="s">
        <v>102</v>
      </c>
      <c r="H29" s="33">
        <f t="shared" si="1"/>
        <v>353453.72</v>
      </c>
    </row>
    <row r="30" spans="1:17" s="1" customFormat="1" x14ac:dyDescent="0.2">
      <c r="A30" s="32" t="s">
        <v>57</v>
      </c>
      <c r="B30" s="16">
        <v>86129.13</v>
      </c>
      <c r="C30" s="16">
        <v>32234.79</v>
      </c>
      <c r="D30" s="16">
        <v>5361.48</v>
      </c>
      <c r="E30" s="17" t="s">
        <v>102</v>
      </c>
      <c r="F30" s="17" t="s">
        <v>102</v>
      </c>
      <c r="G30" s="17">
        <v>77.599999999999994</v>
      </c>
      <c r="H30" s="33">
        <f>SUM(B30:G30)</f>
        <v>123803.00000000001</v>
      </c>
    </row>
    <row r="31" spans="1:17" s="1" customFormat="1" x14ac:dyDescent="0.2">
      <c r="A31" s="34" t="s">
        <v>16</v>
      </c>
      <c r="B31" s="15">
        <v>120277.11</v>
      </c>
      <c r="C31" s="15">
        <v>18235.48</v>
      </c>
      <c r="D31" s="15">
        <v>5352.55</v>
      </c>
      <c r="E31" s="15" t="s">
        <v>102</v>
      </c>
      <c r="F31" s="15">
        <v>2634.11</v>
      </c>
      <c r="G31" s="15" t="s">
        <v>102</v>
      </c>
      <c r="H31" s="33">
        <f t="shared" si="1"/>
        <v>146499.24999999997</v>
      </c>
    </row>
    <row r="32" spans="1:17" s="1" customFormat="1" x14ac:dyDescent="0.2">
      <c r="A32" s="34" t="s">
        <v>116</v>
      </c>
      <c r="B32" s="15">
        <v>3146.65</v>
      </c>
      <c r="C32" s="15" t="s">
        <v>102</v>
      </c>
      <c r="D32" s="15" t="s">
        <v>102</v>
      </c>
      <c r="E32" s="15" t="s">
        <v>102</v>
      </c>
      <c r="F32" s="15" t="s">
        <v>102</v>
      </c>
      <c r="G32" s="15" t="s">
        <v>102</v>
      </c>
      <c r="H32" s="33"/>
    </row>
    <row r="33" spans="1:8" s="1" customFormat="1" x14ac:dyDescent="0.2">
      <c r="A33" s="34" t="s">
        <v>117</v>
      </c>
      <c r="B33" s="15">
        <v>2584.29</v>
      </c>
      <c r="C33" s="15" t="s">
        <v>102</v>
      </c>
      <c r="D33" s="15" t="s">
        <v>102</v>
      </c>
      <c r="E33" s="15" t="s">
        <v>102</v>
      </c>
      <c r="F33" s="15" t="s">
        <v>102</v>
      </c>
      <c r="G33" s="15" t="s">
        <v>102</v>
      </c>
      <c r="H33" s="33"/>
    </row>
    <row r="34" spans="1:8" s="1" customFormat="1" x14ac:dyDescent="0.2">
      <c r="A34" s="34" t="s">
        <v>15</v>
      </c>
      <c r="B34" s="15">
        <v>123088.24</v>
      </c>
      <c r="C34" s="15">
        <v>25307.52</v>
      </c>
      <c r="D34" s="15">
        <v>5352.55</v>
      </c>
      <c r="E34" s="15" t="s">
        <v>102</v>
      </c>
      <c r="F34" s="15">
        <v>18603.400000000001</v>
      </c>
      <c r="G34" s="15" t="s">
        <v>102</v>
      </c>
      <c r="H34" s="33">
        <f t="shared" si="1"/>
        <v>172351.71</v>
      </c>
    </row>
    <row r="35" spans="1:8" s="1" customFormat="1" x14ac:dyDescent="0.2">
      <c r="A35" s="35" t="s">
        <v>51</v>
      </c>
      <c r="B35" s="28">
        <v>121398.28</v>
      </c>
      <c r="C35" s="28">
        <v>5165.2700000000004</v>
      </c>
      <c r="D35" s="28">
        <v>18520.54</v>
      </c>
      <c r="E35" s="28" t="s">
        <v>102</v>
      </c>
      <c r="F35" s="28">
        <v>9369.67</v>
      </c>
      <c r="G35" s="28">
        <v>742.56</v>
      </c>
      <c r="H35" s="36">
        <f t="shared" si="1"/>
        <v>155196.32</v>
      </c>
    </row>
    <row r="37" spans="1:8" x14ac:dyDescent="0.2">
      <c r="A37" s="11"/>
      <c r="B37" s="11"/>
      <c r="C37" s="11"/>
      <c r="D37" s="11"/>
      <c r="E37" s="11"/>
      <c r="F37" s="11"/>
      <c r="G37" s="11"/>
      <c r="H37" s="8"/>
    </row>
    <row r="38" spans="1:8" x14ac:dyDescent="0.2">
      <c r="A38" s="55" t="s">
        <v>106</v>
      </c>
      <c r="B38" s="55"/>
      <c r="C38" s="55"/>
      <c r="D38" s="55"/>
      <c r="E38" s="55"/>
      <c r="F38" s="55"/>
      <c r="G38" s="55"/>
      <c r="H38" s="55"/>
    </row>
    <row r="39" spans="1:8" x14ac:dyDescent="0.2">
      <c r="A39" s="37" t="s">
        <v>34</v>
      </c>
      <c r="B39" s="38">
        <v>94371.13</v>
      </c>
      <c r="C39" s="38">
        <v>4643.34</v>
      </c>
      <c r="D39" s="38">
        <v>3559.38</v>
      </c>
      <c r="E39" s="38" t="s">
        <v>102</v>
      </c>
      <c r="F39" s="38">
        <v>2475.96</v>
      </c>
      <c r="G39" s="38" t="s">
        <v>102</v>
      </c>
      <c r="H39" s="39">
        <f t="shared" si="1"/>
        <v>105049.81000000001</v>
      </c>
    </row>
    <row r="40" spans="1:8" x14ac:dyDescent="0.2">
      <c r="A40" s="40" t="s">
        <v>63</v>
      </c>
      <c r="B40" s="18">
        <v>95421.22</v>
      </c>
      <c r="C40" s="18">
        <v>3938.24</v>
      </c>
      <c r="D40" s="18">
        <v>3565.32</v>
      </c>
      <c r="E40" s="18">
        <v>728.11</v>
      </c>
      <c r="F40" s="18">
        <v>39318.71</v>
      </c>
      <c r="G40" s="18" t="s">
        <v>102</v>
      </c>
      <c r="H40" s="41">
        <f t="shared" si="1"/>
        <v>142971.6</v>
      </c>
    </row>
    <row r="41" spans="1:8" x14ac:dyDescent="0.2">
      <c r="A41" s="40" t="s">
        <v>61</v>
      </c>
      <c r="B41" s="18">
        <v>7753.17</v>
      </c>
      <c r="C41" s="18">
        <v>1430</v>
      </c>
      <c r="D41" s="18">
        <v>1200</v>
      </c>
      <c r="E41" s="18" t="s">
        <v>102</v>
      </c>
      <c r="F41" s="18">
        <v>6030.01</v>
      </c>
      <c r="G41" s="18" t="s">
        <v>102</v>
      </c>
      <c r="H41" s="41">
        <f t="shared" si="1"/>
        <v>16413.18</v>
      </c>
    </row>
    <row r="42" spans="1:8" x14ac:dyDescent="0.2">
      <c r="A42" s="40" t="s">
        <v>50</v>
      </c>
      <c r="B42" s="18">
        <v>98754.29</v>
      </c>
      <c r="C42" s="18">
        <v>2224.9</v>
      </c>
      <c r="D42" s="18">
        <v>3565.32</v>
      </c>
      <c r="E42" s="18" t="s">
        <v>102</v>
      </c>
      <c r="F42" s="18">
        <v>43943.62</v>
      </c>
      <c r="G42" s="18" t="s">
        <v>102</v>
      </c>
      <c r="H42" s="41">
        <f t="shared" si="1"/>
        <v>148488.13</v>
      </c>
    </row>
    <row r="43" spans="1:8" x14ac:dyDescent="0.2">
      <c r="A43" s="40" t="s">
        <v>65</v>
      </c>
      <c r="B43" s="18">
        <v>64571.97</v>
      </c>
      <c r="C43" s="18">
        <v>24217.75</v>
      </c>
      <c r="D43" s="18">
        <v>2424.48</v>
      </c>
      <c r="E43" s="18" t="s">
        <v>102</v>
      </c>
      <c r="F43" s="18">
        <v>4546.67</v>
      </c>
      <c r="G43" s="18" t="s">
        <v>102</v>
      </c>
      <c r="H43" s="41">
        <f t="shared" si="1"/>
        <v>95760.87</v>
      </c>
    </row>
    <row r="44" spans="1:8" x14ac:dyDescent="0.2">
      <c r="A44" s="40" t="s">
        <v>39</v>
      </c>
      <c r="B44" s="18">
        <v>6117.07</v>
      </c>
      <c r="C44" s="18">
        <v>1430</v>
      </c>
      <c r="D44" s="18" t="s">
        <v>102</v>
      </c>
      <c r="E44" s="18" t="s">
        <v>102</v>
      </c>
      <c r="F44" s="18" t="s">
        <v>102</v>
      </c>
      <c r="G44" s="18" t="s">
        <v>102</v>
      </c>
      <c r="H44" s="41">
        <f t="shared" si="1"/>
        <v>7547.07</v>
      </c>
    </row>
    <row r="45" spans="1:8" x14ac:dyDescent="0.2">
      <c r="A45" s="40" t="s">
        <v>28</v>
      </c>
      <c r="B45" s="18">
        <v>95421.22</v>
      </c>
      <c r="C45" s="18">
        <v>8848.51</v>
      </c>
      <c r="D45" s="18">
        <v>3208.8</v>
      </c>
      <c r="E45" s="18" t="s">
        <v>102</v>
      </c>
      <c r="F45" s="18">
        <v>14412.33</v>
      </c>
      <c r="G45" s="18" t="s">
        <v>102</v>
      </c>
      <c r="H45" s="41">
        <f t="shared" si="1"/>
        <v>121890.86</v>
      </c>
    </row>
    <row r="46" spans="1:8" s="1" customFormat="1" x14ac:dyDescent="0.2">
      <c r="A46" s="40" t="s">
        <v>120</v>
      </c>
      <c r="B46" s="18">
        <v>3303.38</v>
      </c>
      <c r="C46" s="18" t="s">
        <v>102</v>
      </c>
      <c r="D46" s="18" t="s">
        <v>102</v>
      </c>
      <c r="E46" s="18" t="s">
        <v>102</v>
      </c>
      <c r="F46" s="18" t="s">
        <v>102</v>
      </c>
      <c r="G46" s="18" t="s">
        <v>102</v>
      </c>
      <c r="H46" s="41"/>
    </row>
    <row r="47" spans="1:8" x14ac:dyDescent="0.2">
      <c r="A47" s="40" t="s">
        <v>49</v>
      </c>
      <c r="B47" s="18">
        <v>98295.52</v>
      </c>
      <c r="C47" s="18">
        <v>11998.55</v>
      </c>
      <c r="D47" s="18">
        <v>5325.74</v>
      </c>
      <c r="E47" s="18" t="s">
        <v>102</v>
      </c>
      <c r="F47" s="18" t="s">
        <v>102</v>
      </c>
      <c r="G47" s="18" t="s">
        <v>102</v>
      </c>
      <c r="H47" s="41">
        <f t="shared" si="1"/>
        <v>115619.81000000001</v>
      </c>
    </row>
    <row r="48" spans="1:8" x14ac:dyDescent="0.2">
      <c r="A48" s="40" t="s">
        <v>62</v>
      </c>
      <c r="B48" s="18">
        <v>96660.7</v>
      </c>
      <c r="C48" s="18">
        <v>4767.2</v>
      </c>
      <c r="D48" s="18">
        <v>3553.43</v>
      </c>
      <c r="E48" s="18" t="s">
        <v>102</v>
      </c>
      <c r="F48" s="18">
        <v>30513.279999999999</v>
      </c>
      <c r="G48" s="18" t="s">
        <v>102</v>
      </c>
      <c r="H48" s="41">
        <f t="shared" si="1"/>
        <v>135494.60999999999</v>
      </c>
    </row>
    <row r="49" spans="1:11" x14ac:dyDescent="0.2">
      <c r="A49" s="40" t="s">
        <v>64</v>
      </c>
      <c r="B49" s="18">
        <v>90727.73</v>
      </c>
      <c r="C49" s="18">
        <v>2221.56</v>
      </c>
      <c r="D49" s="18">
        <v>3553.44</v>
      </c>
      <c r="E49" s="18" t="s">
        <v>102</v>
      </c>
      <c r="F49" s="18">
        <v>14047.05</v>
      </c>
      <c r="G49" s="18" t="s">
        <v>102</v>
      </c>
      <c r="H49" s="41">
        <f t="shared" si="1"/>
        <v>110549.78</v>
      </c>
    </row>
    <row r="50" spans="1:11" x14ac:dyDescent="0.2">
      <c r="A50" s="42" t="s">
        <v>54</v>
      </c>
      <c r="B50" s="19">
        <v>88528.49</v>
      </c>
      <c r="C50" s="19">
        <v>3363.26</v>
      </c>
      <c r="D50" s="19">
        <v>3565.32</v>
      </c>
      <c r="E50" s="19" t="s">
        <v>102</v>
      </c>
      <c r="F50" s="19" t="s">
        <v>102</v>
      </c>
      <c r="G50" s="19" t="s">
        <v>102</v>
      </c>
      <c r="H50" s="41">
        <f>SUM(B50:G50)</f>
        <v>95457.07</v>
      </c>
    </row>
    <row r="51" spans="1:11" x14ac:dyDescent="0.2">
      <c r="A51" s="40" t="s">
        <v>66</v>
      </c>
      <c r="B51" s="18">
        <v>3976.23</v>
      </c>
      <c r="C51" s="18">
        <v>1430</v>
      </c>
      <c r="D51" s="18">
        <v>1770.78</v>
      </c>
      <c r="E51" s="18" t="s">
        <v>102</v>
      </c>
      <c r="F51" s="18" t="s">
        <v>102</v>
      </c>
      <c r="G51" s="18" t="s">
        <v>102</v>
      </c>
      <c r="H51" s="41">
        <f t="shared" ref="H51:H56" si="2">SUM(B51:G51)</f>
        <v>7177.0099999999993</v>
      </c>
    </row>
    <row r="52" spans="1:11" x14ac:dyDescent="0.2">
      <c r="A52" s="40" t="s">
        <v>32</v>
      </c>
      <c r="B52" s="18">
        <v>8256.56</v>
      </c>
      <c r="C52" s="18">
        <v>1445.81</v>
      </c>
      <c r="D52" s="18">
        <v>3119.65</v>
      </c>
      <c r="E52" s="18" t="s">
        <v>102</v>
      </c>
      <c r="F52" s="18" t="s">
        <v>102</v>
      </c>
      <c r="G52" s="18" t="s">
        <v>102</v>
      </c>
      <c r="H52" s="41">
        <f t="shared" si="2"/>
        <v>12822.019999999999</v>
      </c>
    </row>
    <row r="53" spans="1:11" x14ac:dyDescent="0.2">
      <c r="A53" s="40" t="s">
        <v>25</v>
      </c>
      <c r="B53" s="18">
        <v>90735.37</v>
      </c>
      <c r="C53" s="18">
        <v>5413.53</v>
      </c>
      <c r="D53" s="18">
        <v>3565.32</v>
      </c>
      <c r="E53" s="18">
        <v>17251.439999999999</v>
      </c>
      <c r="F53" s="18">
        <v>21027.98</v>
      </c>
      <c r="G53" s="18" t="s">
        <v>102</v>
      </c>
      <c r="H53" s="41">
        <f t="shared" si="2"/>
        <v>137993.64000000001</v>
      </c>
    </row>
    <row r="54" spans="1:11" x14ac:dyDescent="0.2">
      <c r="A54" s="40" t="s">
        <v>23</v>
      </c>
      <c r="B54" s="18">
        <v>94747.22</v>
      </c>
      <c r="C54" s="18">
        <v>16215.52</v>
      </c>
      <c r="D54" s="18">
        <v>5254.25</v>
      </c>
      <c r="E54" s="18" t="s">
        <v>102</v>
      </c>
      <c r="F54" s="18">
        <v>10241.98</v>
      </c>
      <c r="G54" s="18" t="s">
        <v>102</v>
      </c>
      <c r="H54" s="41">
        <f t="shared" si="2"/>
        <v>126458.97</v>
      </c>
    </row>
    <row r="55" spans="1:11" x14ac:dyDescent="0.2">
      <c r="A55" s="40" t="s">
        <v>31</v>
      </c>
      <c r="B55" s="18">
        <v>93723</v>
      </c>
      <c r="C55" s="18">
        <v>15632.48</v>
      </c>
      <c r="D55" s="18">
        <v>5361.48</v>
      </c>
      <c r="E55" s="18" t="s">
        <v>102</v>
      </c>
      <c r="F55" s="18" t="s">
        <v>102</v>
      </c>
      <c r="G55" s="18" t="s">
        <v>102</v>
      </c>
      <c r="H55" s="41">
        <f t="shared" si="2"/>
        <v>114716.95999999999</v>
      </c>
    </row>
    <row r="56" spans="1:11" x14ac:dyDescent="0.2">
      <c r="A56" s="40" t="s">
        <v>29</v>
      </c>
      <c r="B56" s="18">
        <v>91925.93</v>
      </c>
      <c r="C56" s="18">
        <v>6284.8</v>
      </c>
      <c r="D56" s="18">
        <v>4450.08</v>
      </c>
      <c r="E56" s="18" t="s">
        <v>102</v>
      </c>
      <c r="F56" s="18" t="s">
        <v>102</v>
      </c>
      <c r="G56" s="18" t="s">
        <v>102</v>
      </c>
      <c r="H56" s="41">
        <f t="shared" si="2"/>
        <v>102660.81</v>
      </c>
    </row>
    <row r="57" spans="1:11" s="1" customFormat="1" x14ac:dyDescent="0.2">
      <c r="A57" s="43"/>
      <c r="B57" s="10"/>
      <c r="C57" s="10"/>
      <c r="D57" s="10"/>
      <c r="E57" s="10"/>
      <c r="F57" s="10"/>
      <c r="G57" s="10"/>
      <c r="H57" s="44"/>
    </row>
    <row r="58" spans="1:11" x14ac:dyDescent="0.2">
      <c r="A58" s="34" t="s">
        <v>46</v>
      </c>
      <c r="B58" s="15">
        <v>94351.28</v>
      </c>
      <c r="C58" s="15">
        <v>11147.19</v>
      </c>
      <c r="D58" s="15">
        <v>3137.52</v>
      </c>
      <c r="E58" s="15" t="s">
        <v>102</v>
      </c>
      <c r="F58" s="15">
        <v>27145.85</v>
      </c>
      <c r="G58" s="15" t="s">
        <v>102</v>
      </c>
      <c r="H58" s="33">
        <f>SUM(B58:G58)</f>
        <v>135781.84</v>
      </c>
      <c r="I58" s="56" t="s">
        <v>119</v>
      </c>
      <c r="J58" s="57"/>
      <c r="K58" s="57"/>
    </row>
    <row r="59" spans="1:11" s="1" customFormat="1" x14ac:dyDescent="0.2">
      <c r="A59" s="34" t="s">
        <v>103</v>
      </c>
      <c r="B59" s="15">
        <v>88361.8</v>
      </c>
      <c r="C59" s="15">
        <v>4177.08</v>
      </c>
      <c r="D59" s="15">
        <v>3521.75</v>
      </c>
      <c r="E59" s="15" t="s">
        <v>102</v>
      </c>
      <c r="F59" s="15">
        <v>34810.9</v>
      </c>
      <c r="G59" s="15" t="s">
        <v>102</v>
      </c>
      <c r="H59" s="33">
        <f t="shared" ref="H59:H67" si="3">SUM(B59:G59)</f>
        <v>130871.53</v>
      </c>
      <c r="I59" s="56" t="s">
        <v>118</v>
      </c>
      <c r="J59" s="57"/>
      <c r="K59" s="57"/>
    </row>
    <row r="60" spans="1:11" s="1" customFormat="1" x14ac:dyDescent="0.2">
      <c r="A60" s="32" t="s">
        <v>60</v>
      </c>
      <c r="B60" s="15">
        <v>76623.350000000006</v>
      </c>
      <c r="C60" s="15">
        <v>4592.41</v>
      </c>
      <c r="D60" s="15">
        <v>3547.5</v>
      </c>
      <c r="E60" s="15" t="s">
        <v>102</v>
      </c>
      <c r="F60" s="15">
        <v>257.14</v>
      </c>
      <c r="G60" s="15">
        <v>46.1</v>
      </c>
      <c r="H60" s="33">
        <f t="shared" si="3"/>
        <v>85066.500000000015</v>
      </c>
      <c r="I60" s="56" t="s">
        <v>118</v>
      </c>
      <c r="J60" s="57"/>
      <c r="K60" s="57"/>
    </row>
    <row r="61" spans="1:11" s="1" customFormat="1" x14ac:dyDescent="0.2">
      <c r="A61" s="34" t="s">
        <v>27</v>
      </c>
      <c r="B61" s="15">
        <f>93281.98-356.54</f>
        <v>92925.440000000002</v>
      </c>
      <c r="C61" s="15">
        <f>7046.55+356.54</f>
        <v>7403.09</v>
      </c>
      <c r="D61" s="15">
        <v>3517.78</v>
      </c>
      <c r="E61" s="15" t="s">
        <v>102</v>
      </c>
      <c r="F61" s="15">
        <v>120673.89</v>
      </c>
      <c r="G61" s="15" t="s">
        <v>102</v>
      </c>
      <c r="H61" s="33">
        <f t="shared" si="3"/>
        <v>224520.2</v>
      </c>
      <c r="I61" s="56" t="s">
        <v>118</v>
      </c>
      <c r="J61" s="57"/>
      <c r="K61" s="57"/>
    </row>
    <row r="62" spans="1:11" s="1" customFormat="1" x14ac:dyDescent="0.2">
      <c r="A62" s="34" t="s">
        <v>99</v>
      </c>
      <c r="B62" s="15">
        <f>95002.85-356.54</f>
        <v>94646.310000000012</v>
      </c>
      <c r="C62" s="15">
        <f>7053.93+356.54</f>
        <v>7410.47</v>
      </c>
      <c r="D62" s="15">
        <v>3559.38</v>
      </c>
      <c r="E62" s="15" t="s">
        <v>102</v>
      </c>
      <c r="F62" s="15" t="s">
        <v>102</v>
      </c>
      <c r="G62" s="15" t="s">
        <v>102</v>
      </c>
      <c r="H62" s="33">
        <f t="shared" si="3"/>
        <v>105616.16000000002</v>
      </c>
      <c r="I62" s="56" t="s">
        <v>118</v>
      </c>
      <c r="J62" s="57"/>
      <c r="K62" s="57"/>
    </row>
    <row r="63" spans="1:11" s="1" customFormat="1" x14ac:dyDescent="0.2">
      <c r="A63" s="34" t="s">
        <v>44</v>
      </c>
      <c r="B63" s="15">
        <f>93348.98-423.54</f>
        <v>92925.440000000002</v>
      </c>
      <c r="C63" s="15">
        <f>6236.97+423.54</f>
        <v>6660.51</v>
      </c>
      <c r="D63" s="15">
        <v>7300.81</v>
      </c>
      <c r="E63" s="15" t="s">
        <v>102</v>
      </c>
      <c r="F63" s="15">
        <v>13175.33</v>
      </c>
      <c r="G63" s="15" t="s">
        <v>102</v>
      </c>
      <c r="H63" s="33">
        <f t="shared" si="3"/>
        <v>120062.09</v>
      </c>
      <c r="I63" s="56" t="s">
        <v>118</v>
      </c>
      <c r="J63" s="57"/>
      <c r="K63" s="57"/>
    </row>
    <row r="64" spans="1:11" s="1" customFormat="1" x14ac:dyDescent="0.2">
      <c r="A64" s="34" t="s">
        <v>42</v>
      </c>
      <c r="B64" s="15">
        <f>93281.98-356.54</f>
        <v>92925.440000000002</v>
      </c>
      <c r="C64" s="15">
        <f>12266.86+356.54</f>
        <v>12623.400000000001</v>
      </c>
      <c r="D64" s="15">
        <v>5361.48</v>
      </c>
      <c r="E64" s="15" t="s">
        <v>102</v>
      </c>
      <c r="F64" s="15">
        <v>2174.0300000000002</v>
      </c>
      <c r="G64" s="15" t="s">
        <v>102</v>
      </c>
      <c r="H64" s="33">
        <f t="shared" si="3"/>
        <v>113084.34999999999</v>
      </c>
      <c r="I64" s="56" t="s">
        <v>118</v>
      </c>
      <c r="J64" s="57"/>
      <c r="K64" s="57"/>
    </row>
    <row r="65" spans="1:11" s="1" customFormat="1" x14ac:dyDescent="0.2">
      <c r="A65" s="34" t="s">
        <v>22</v>
      </c>
      <c r="B65" s="15">
        <f>91413.65-356.54</f>
        <v>91057.11</v>
      </c>
      <c r="C65" s="15">
        <f>7347.22+356.54</f>
        <v>7703.76</v>
      </c>
      <c r="D65" s="15">
        <v>3529.66</v>
      </c>
      <c r="E65" s="15" t="s">
        <v>102</v>
      </c>
      <c r="F65" s="15">
        <v>3042.84</v>
      </c>
      <c r="G65" s="15" t="s">
        <v>102</v>
      </c>
      <c r="H65" s="33">
        <f t="shared" si="3"/>
        <v>105333.37</v>
      </c>
      <c r="I65" s="56" t="s">
        <v>118</v>
      </c>
      <c r="J65" s="57"/>
      <c r="K65" s="57"/>
    </row>
    <row r="66" spans="1:11" s="1" customFormat="1" x14ac:dyDescent="0.2">
      <c r="A66" s="34" t="s">
        <v>21</v>
      </c>
      <c r="B66" s="15">
        <v>87276.9</v>
      </c>
      <c r="C66" s="15">
        <v>4916.1000000000004</v>
      </c>
      <c r="D66" s="15">
        <v>2584.8200000000002</v>
      </c>
      <c r="E66" s="15" t="s">
        <v>102</v>
      </c>
      <c r="F66" s="15">
        <v>2627</v>
      </c>
      <c r="G66" s="15" t="s">
        <v>102</v>
      </c>
      <c r="H66" s="33">
        <f t="shared" si="3"/>
        <v>97404.82</v>
      </c>
      <c r="I66" s="56" t="s">
        <v>118</v>
      </c>
      <c r="J66" s="57"/>
      <c r="K66" s="57"/>
    </row>
    <row r="67" spans="1:11" s="1" customFormat="1" x14ac:dyDescent="0.2">
      <c r="A67" s="35" t="s">
        <v>45</v>
      </c>
      <c r="B67" s="28">
        <v>92925.440000000002</v>
      </c>
      <c r="C67" s="28">
        <v>5085.1899999999996</v>
      </c>
      <c r="D67" s="28">
        <v>3547.49</v>
      </c>
      <c r="E67" s="28" t="s">
        <v>102</v>
      </c>
      <c r="F67" s="28">
        <v>6804.79</v>
      </c>
      <c r="G67" s="28" t="s">
        <v>102</v>
      </c>
      <c r="H67" s="36">
        <f t="shared" si="3"/>
        <v>108362.91</v>
      </c>
      <c r="I67" s="56" t="s">
        <v>119</v>
      </c>
      <c r="J67" s="57"/>
      <c r="K67" s="57"/>
    </row>
    <row r="68" spans="1:11" s="1" customFormat="1" x14ac:dyDescent="0.2">
      <c r="A68" s="13"/>
      <c r="B68" s="10"/>
      <c r="C68" s="10"/>
      <c r="D68" s="10"/>
      <c r="E68" s="10"/>
      <c r="F68" s="10"/>
      <c r="G68" s="10"/>
      <c r="H68" s="12"/>
      <c r="I68" s="56"/>
      <c r="J68" s="56"/>
      <c r="K68" s="56"/>
    </row>
    <row r="69" spans="1:11" s="1" customFormat="1" x14ac:dyDescent="0.2">
      <c r="A69" s="9"/>
      <c r="B69" s="5"/>
      <c r="C69" s="5"/>
      <c r="D69" s="5"/>
      <c r="E69" s="10"/>
      <c r="F69" s="10"/>
      <c r="G69" s="10"/>
      <c r="H69" s="12"/>
    </row>
    <row r="70" spans="1:11" s="1" customFormat="1" x14ac:dyDescent="0.2">
      <c r="A70" s="55" t="s">
        <v>112</v>
      </c>
      <c r="B70" s="55"/>
      <c r="C70" s="55"/>
      <c r="D70" s="55"/>
      <c r="E70" s="55"/>
      <c r="F70" s="55"/>
      <c r="G70" s="55"/>
      <c r="H70" s="55"/>
    </row>
    <row r="71" spans="1:11" s="1" customFormat="1" x14ac:dyDescent="0.2">
      <c r="A71" s="45" t="s">
        <v>53</v>
      </c>
      <c r="B71" s="46">
        <v>98967.49</v>
      </c>
      <c r="C71" s="46">
        <v>7411.38</v>
      </c>
      <c r="D71" s="46">
        <v>3916.08</v>
      </c>
      <c r="E71" s="24" t="s">
        <v>102</v>
      </c>
      <c r="F71" s="24">
        <v>49784.92</v>
      </c>
      <c r="G71" s="24" t="s">
        <v>102</v>
      </c>
      <c r="H71" s="31">
        <f t="shared" ref="H71:H90" si="4">SUM(B71:G71)</f>
        <v>160079.87</v>
      </c>
    </row>
    <row r="72" spans="1:11" s="1" customFormat="1" x14ac:dyDescent="0.2">
      <c r="A72" s="32" t="s">
        <v>41</v>
      </c>
      <c r="B72" s="16">
        <v>52830.44</v>
      </c>
      <c r="C72" s="16">
        <v>2432.9</v>
      </c>
      <c r="D72" s="16">
        <v>4405.58</v>
      </c>
      <c r="E72" s="15" t="s">
        <v>102</v>
      </c>
      <c r="F72" s="15" t="s">
        <v>102</v>
      </c>
      <c r="G72" s="15">
        <v>18.600000000000001</v>
      </c>
      <c r="H72" s="33">
        <f t="shared" si="4"/>
        <v>59687.520000000004</v>
      </c>
    </row>
    <row r="73" spans="1:11" s="1" customFormat="1" x14ac:dyDescent="0.2">
      <c r="A73" s="32" t="s">
        <v>35</v>
      </c>
      <c r="B73" s="16">
        <v>97055.84</v>
      </c>
      <c r="C73" s="16">
        <v>10563.56</v>
      </c>
      <c r="D73" s="16">
        <v>4435.24</v>
      </c>
      <c r="E73" s="15" t="s">
        <v>102</v>
      </c>
      <c r="F73" s="15">
        <v>4745.8100000000004</v>
      </c>
      <c r="G73" s="15" t="s">
        <v>102</v>
      </c>
      <c r="H73" s="33">
        <f t="shared" si="4"/>
        <v>116800.45</v>
      </c>
    </row>
    <row r="74" spans="1:11" s="1" customFormat="1" x14ac:dyDescent="0.2">
      <c r="A74" s="32" t="s">
        <v>56</v>
      </c>
      <c r="B74" s="16">
        <v>91402.59</v>
      </c>
      <c r="C74" s="16">
        <v>2197.34</v>
      </c>
      <c r="D74" s="16">
        <v>4450.08</v>
      </c>
      <c r="E74" s="15" t="s">
        <v>102</v>
      </c>
      <c r="F74" s="15">
        <v>6540.75</v>
      </c>
      <c r="G74" s="15" t="s">
        <v>102</v>
      </c>
      <c r="H74" s="33">
        <f t="shared" si="4"/>
        <v>104590.76</v>
      </c>
    </row>
    <row r="75" spans="1:11" s="1" customFormat="1" x14ac:dyDescent="0.2">
      <c r="A75" s="32" t="s">
        <v>48</v>
      </c>
      <c r="B75" s="16">
        <v>6370.16</v>
      </c>
      <c r="C75" s="16">
        <v>1430</v>
      </c>
      <c r="D75" s="16">
        <v>370.84</v>
      </c>
      <c r="E75" s="15" t="s">
        <v>102</v>
      </c>
      <c r="F75" s="15" t="s">
        <v>102</v>
      </c>
      <c r="G75" s="15" t="s">
        <v>102</v>
      </c>
      <c r="H75" s="33">
        <f t="shared" si="4"/>
        <v>8171</v>
      </c>
    </row>
    <row r="76" spans="1:11" s="1" customFormat="1" x14ac:dyDescent="0.2">
      <c r="A76" s="32" t="s">
        <v>36</v>
      </c>
      <c r="B76" s="16">
        <v>97055.84</v>
      </c>
      <c r="C76" s="16">
        <v>5107.46</v>
      </c>
      <c r="D76" s="16">
        <v>4450.08</v>
      </c>
      <c r="E76" s="15" t="s">
        <v>102</v>
      </c>
      <c r="F76" s="15" t="s">
        <v>102</v>
      </c>
      <c r="G76" s="15" t="s">
        <v>102</v>
      </c>
      <c r="H76" s="33">
        <f t="shared" si="4"/>
        <v>106613.38</v>
      </c>
    </row>
    <row r="77" spans="1:11" s="1" customFormat="1" x14ac:dyDescent="0.2">
      <c r="A77" s="32" t="s">
        <v>101</v>
      </c>
      <c r="B77" s="16">
        <v>71647.960000000006</v>
      </c>
      <c r="C77" s="16">
        <v>2629.34</v>
      </c>
      <c r="D77" s="16">
        <v>4450.08</v>
      </c>
      <c r="E77" s="15" t="s">
        <v>102</v>
      </c>
      <c r="F77" s="15" t="s">
        <v>102</v>
      </c>
      <c r="G77" s="15" t="s">
        <v>102</v>
      </c>
      <c r="H77" s="33">
        <f t="shared" si="4"/>
        <v>78727.38</v>
      </c>
    </row>
    <row r="78" spans="1:11" s="1" customFormat="1" x14ac:dyDescent="0.2">
      <c r="A78" s="32" t="s">
        <v>113</v>
      </c>
      <c r="B78" s="16">
        <v>73067.199999999997</v>
      </c>
      <c r="C78" s="16">
        <v>2629.34</v>
      </c>
      <c r="D78" s="16">
        <v>4435.26</v>
      </c>
      <c r="E78" s="15" t="s">
        <v>102</v>
      </c>
      <c r="F78" s="15" t="s">
        <v>102</v>
      </c>
      <c r="G78" s="15" t="s">
        <v>102</v>
      </c>
      <c r="H78" s="33">
        <f t="shared" si="4"/>
        <v>80131.799999999988</v>
      </c>
    </row>
    <row r="79" spans="1:11" s="1" customFormat="1" x14ac:dyDescent="0.2">
      <c r="A79" s="32" t="s">
        <v>37</v>
      </c>
      <c r="B79" s="16">
        <v>96799.91</v>
      </c>
      <c r="C79" s="16">
        <v>2679.81</v>
      </c>
      <c r="D79" s="16">
        <v>4442.67</v>
      </c>
      <c r="E79" s="15" t="s">
        <v>102</v>
      </c>
      <c r="F79" s="15">
        <v>42190.22</v>
      </c>
      <c r="G79" s="15">
        <v>1028.22</v>
      </c>
      <c r="H79" s="33">
        <f t="shared" si="4"/>
        <v>147140.82999999999</v>
      </c>
    </row>
    <row r="80" spans="1:11" s="1" customFormat="1" x14ac:dyDescent="0.2">
      <c r="A80" s="32" t="s">
        <v>72</v>
      </c>
      <c r="B80" s="16">
        <v>80383.960000000006</v>
      </c>
      <c r="C80" s="16">
        <v>2404.6999999999998</v>
      </c>
      <c r="D80" s="16">
        <v>4420.41</v>
      </c>
      <c r="E80" s="15" t="s">
        <v>102</v>
      </c>
      <c r="F80" s="15" t="s">
        <v>102</v>
      </c>
      <c r="G80" s="15" t="s">
        <v>102</v>
      </c>
      <c r="H80" s="33">
        <f t="shared" si="4"/>
        <v>87209.07</v>
      </c>
    </row>
    <row r="81" spans="1:11" s="1" customFormat="1" x14ac:dyDescent="0.2">
      <c r="A81" s="32" t="s">
        <v>73</v>
      </c>
      <c r="B81" s="16">
        <v>93472.73</v>
      </c>
      <c r="C81" s="16">
        <v>3801.46</v>
      </c>
      <c r="D81" s="16">
        <v>4442.67</v>
      </c>
      <c r="E81" s="15" t="s">
        <v>102</v>
      </c>
      <c r="F81" s="15">
        <v>35322.639999999999</v>
      </c>
      <c r="G81" s="15" t="s">
        <v>102</v>
      </c>
      <c r="H81" s="33">
        <f t="shared" si="4"/>
        <v>137039.5</v>
      </c>
    </row>
    <row r="82" spans="1:11" s="1" customFormat="1" x14ac:dyDescent="0.2">
      <c r="A82" s="32" t="s">
        <v>74</v>
      </c>
      <c r="B82" s="16">
        <v>46340.09</v>
      </c>
      <c r="C82" s="16">
        <v>1646.92</v>
      </c>
      <c r="D82" s="16">
        <v>4413.01</v>
      </c>
      <c r="E82" s="15" t="s">
        <v>102</v>
      </c>
      <c r="F82" s="15">
        <v>2709.98</v>
      </c>
      <c r="G82" s="15" t="s">
        <v>102</v>
      </c>
      <c r="H82" s="33">
        <f t="shared" si="4"/>
        <v>55110</v>
      </c>
    </row>
    <row r="83" spans="1:11" s="1" customFormat="1" x14ac:dyDescent="0.2">
      <c r="A83" s="32" t="s">
        <v>52</v>
      </c>
      <c r="B83" s="16">
        <v>92154.8</v>
      </c>
      <c r="C83" s="16">
        <v>4051.34</v>
      </c>
      <c r="D83" s="16">
        <v>6916.08</v>
      </c>
      <c r="E83" s="15" t="s">
        <v>102</v>
      </c>
      <c r="F83" s="15">
        <v>17720.830000000002</v>
      </c>
      <c r="G83" s="15" t="s">
        <v>102</v>
      </c>
      <c r="H83" s="33">
        <f t="shared" si="4"/>
        <v>120843.05</v>
      </c>
    </row>
    <row r="84" spans="1:11" s="1" customFormat="1" x14ac:dyDescent="0.2">
      <c r="A84" s="32" t="s">
        <v>30</v>
      </c>
      <c r="B84" s="16">
        <v>95614.04</v>
      </c>
      <c r="C84" s="16">
        <v>3114.81</v>
      </c>
      <c r="D84" s="16">
        <v>4450.08</v>
      </c>
      <c r="E84" s="15" t="s">
        <v>102</v>
      </c>
      <c r="F84" s="15">
        <v>10897.63</v>
      </c>
      <c r="G84" s="15" t="s">
        <v>102</v>
      </c>
      <c r="H84" s="33">
        <f t="shared" si="4"/>
        <v>114076.56</v>
      </c>
    </row>
    <row r="85" spans="1:11" s="1" customFormat="1" x14ac:dyDescent="0.2">
      <c r="A85" s="32" t="s">
        <v>114</v>
      </c>
      <c r="B85" s="16">
        <v>2943.83</v>
      </c>
      <c r="C85" s="16" t="s">
        <v>102</v>
      </c>
      <c r="D85" s="16" t="s">
        <v>102</v>
      </c>
      <c r="E85" s="15" t="s">
        <v>102</v>
      </c>
      <c r="F85" s="15" t="s">
        <v>102</v>
      </c>
      <c r="G85" s="15" t="s">
        <v>102</v>
      </c>
      <c r="H85" s="33">
        <f t="shared" si="4"/>
        <v>2943.83</v>
      </c>
    </row>
    <row r="86" spans="1:11" s="1" customFormat="1" x14ac:dyDescent="0.2">
      <c r="A86" s="32" t="s">
        <v>33</v>
      </c>
      <c r="B86" s="16">
        <v>92369.99</v>
      </c>
      <c r="C86" s="16">
        <v>2400.62</v>
      </c>
      <c r="D86" s="16">
        <v>4450.08</v>
      </c>
      <c r="E86" s="15" t="s">
        <v>102</v>
      </c>
      <c r="F86" s="15">
        <v>783.64</v>
      </c>
      <c r="G86" s="15" t="s">
        <v>102</v>
      </c>
      <c r="H86" s="33">
        <f t="shared" si="4"/>
        <v>100004.33</v>
      </c>
    </row>
    <row r="87" spans="1:11" s="1" customFormat="1" x14ac:dyDescent="0.2">
      <c r="A87" s="32" t="s">
        <v>115</v>
      </c>
      <c r="B87" s="16">
        <v>2584.29</v>
      </c>
      <c r="C87" s="16" t="s">
        <v>102</v>
      </c>
      <c r="D87" s="16" t="s">
        <v>102</v>
      </c>
      <c r="E87" s="15" t="s">
        <v>102</v>
      </c>
      <c r="F87" s="15" t="s">
        <v>102</v>
      </c>
      <c r="G87" s="15" t="s">
        <v>102</v>
      </c>
      <c r="H87" s="33">
        <f t="shared" si="4"/>
        <v>2584.29</v>
      </c>
    </row>
    <row r="88" spans="1:11" s="1" customFormat="1" x14ac:dyDescent="0.2">
      <c r="A88" s="32" t="s">
        <v>47</v>
      </c>
      <c r="B88" s="16">
        <v>101708.32</v>
      </c>
      <c r="C88" s="16">
        <v>3951.28</v>
      </c>
      <c r="D88" s="16">
        <v>4442.67</v>
      </c>
      <c r="E88" s="15" t="s">
        <v>102</v>
      </c>
      <c r="F88" s="15">
        <v>7769.85</v>
      </c>
      <c r="G88" s="15" t="s">
        <v>102</v>
      </c>
      <c r="H88" s="33">
        <f t="shared" si="4"/>
        <v>117872.12000000001</v>
      </c>
    </row>
    <row r="89" spans="1:11" s="1" customFormat="1" x14ac:dyDescent="0.2">
      <c r="A89" s="32" t="s">
        <v>40</v>
      </c>
      <c r="B89" s="16">
        <v>92925.440000000002</v>
      </c>
      <c r="C89" s="16">
        <v>8139.97</v>
      </c>
      <c r="D89" s="16">
        <v>3565.32</v>
      </c>
      <c r="E89" s="15" t="s">
        <v>102</v>
      </c>
      <c r="F89" s="15">
        <v>1084.76</v>
      </c>
      <c r="G89" s="15" t="s">
        <v>102</v>
      </c>
      <c r="H89" s="33">
        <f t="shared" si="4"/>
        <v>105715.49</v>
      </c>
    </row>
    <row r="90" spans="1:11" s="1" customFormat="1" x14ac:dyDescent="0.2">
      <c r="A90" s="32" t="s">
        <v>58</v>
      </c>
      <c r="B90" s="16">
        <v>73067.199999999997</v>
      </c>
      <c r="C90" s="16">
        <v>2629.34</v>
      </c>
      <c r="D90" s="16">
        <v>4450.08</v>
      </c>
      <c r="E90" s="15" t="s">
        <v>102</v>
      </c>
      <c r="F90" s="15" t="s">
        <v>102</v>
      </c>
      <c r="G90" s="15" t="s">
        <v>102</v>
      </c>
      <c r="H90" s="33">
        <f t="shared" si="4"/>
        <v>80146.62</v>
      </c>
    </row>
    <row r="91" spans="1:11" s="1" customFormat="1" x14ac:dyDescent="0.2">
      <c r="A91" s="32"/>
      <c r="B91" s="16"/>
      <c r="C91" s="16"/>
      <c r="D91" s="16"/>
      <c r="E91" s="15"/>
      <c r="F91" s="15"/>
      <c r="G91" s="15"/>
      <c r="H91" s="33"/>
    </row>
    <row r="92" spans="1:11" s="1" customFormat="1" x14ac:dyDescent="0.2">
      <c r="A92" s="32" t="s">
        <v>26</v>
      </c>
      <c r="B92" s="16">
        <v>93728.18</v>
      </c>
      <c r="C92" s="16">
        <v>6931.02</v>
      </c>
      <c r="D92" s="16">
        <v>4329.04</v>
      </c>
      <c r="E92" s="15" t="s">
        <v>102</v>
      </c>
      <c r="F92" s="15">
        <v>10338.33</v>
      </c>
      <c r="G92" s="15"/>
      <c r="H92" s="33">
        <f>SUM(B92:G92)</f>
        <v>115326.56999999999</v>
      </c>
      <c r="I92" s="56" t="s">
        <v>118</v>
      </c>
      <c r="J92" s="57"/>
      <c r="K92" s="57"/>
    </row>
    <row r="93" spans="1:11" s="1" customFormat="1" x14ac:dyDescent="0.2">
      <c r="A93" s="32" t="s">
        <v>43</v>
      </c>
      <c r="B93" s="16">
        <v>93728.18</v>
      </c>
      <c r="C93" s="16">
        <v>8149.46</v>
      </c>
      <c r="D93" s="16">
        <v>4368.5</v>
      </c>
      <c r="E93" s="15" t="s">
        <v>102</v>
      </c>
      <c r="F93" s="15">
        <v>17616.990000000002</v>
      </c>
      <c r="G93" s="15"/>
      <c r="H93" s="33">
        <f>SUM(B93:G93)</f>
        <v>123863.13</v>
      </c>
      <c r="I93" s="56" t="s">
        <v>118</v>
      </c>
      <c r="J93" s="57"/>
      <c r="K93" s="57"/>
    </row>
    <row r="94" spans="1:11" s="1" customFormat="1" x14ac:dyDescent="0.2">
      <c r="A94" s="47" t="s">
        <v>24</v>
      </c>
      <c r="B94" s="48">
        <v>89042.33</v>
      </c>
      <c r="C94" s="48">
        <v>18315.36</v>
      </c>
      <c r="D94" s="48">
        <v>4435.24</v>
      </c>
      <c r="E94" s="28" t="s">
        <v>102</v>
      </c>
      <c r="F94" s="28" t="s">
        <v>102</v>
      </c>
      <c r="G94" s="28"/>
      <c r="H94" s="36">
        <f>SUM(B94:G94)</f>
        <v>111792.93000000001</v>
      </c>
      <c r="I94" s="56" t="s">
        <v>118</v>
      </c>
      <c r="J94" s="57"/>
      <c r="K94" s="57"/>
    </row>
    <row r="95" spans="1:11" x14ac:dyDescent="0.2">
      <c r="A95" s="11"/>
      <c r="B95" s="11"/>
      <c r="C95" s="11"/>
      <c r="D95" s="11"/>
      <c r="E95" s="11"/>
      <c r="F95" s="11"/>
      <c r="G95" s="11"/>
      <c r="H95" s="11"/>
    </row>
    <row r="96" spans="1:11" ht="15.75" customHeight="1" x14ac:dyDescent="0.2">
      <c r="A96" s="49" t="s">
        <v>104</v>
      </c>
      <c r="B96" s="50"/>
      <c r="C96" s="50"/>
      <c r="D96" s="50"/>
      <c r="E96" s="50"/>
      <c r="F96" s="50"/>
      <c r="G96" s="50"/>
      <c r="H96" s="51"/>
    </row>
    <row r="97" spans="1:8" ht="28.5" customHeight="1" x14ac:dyDescent="0.2">
      <c r="A97" s="52"/>
      <c r="B97" s="53"/>
      <c r="C97" s="53"/>
      <c r="D97" s="53"/>
      <c r="E97" s="53"/>
      <c r="F97" s="53"/>
      <c r="G97" s="53"/>
      <c r="H97" s="54"/>
    </row>
    <row r="98" spans="1:8" ht="26.25" customHeight="1" x14ac:dyDescent="0.2">
      <c r="A98" s="20" t="s">
        <v>95</v>
      </c>
      <c r="B98" s="20" t="s">
        <v>76</v>
      </c>
      <c r="C98" s="20" t="s">
        <v>77</v>
      </c>
      <c r="D98" s="20" t="s">
        <v>78</v>
      </c>
      <c r="E98" s="20" t="s">
        <v>96</v>
      </c>
      <c r="F98" s="20" t="s">
        <v>98</v>
      </c>
      <c r="G98" s="20" t="s">
        <v>97</v>
      </c>
      <c r="H98" s="20" t="s">
        <v>67</v>
      </c>
    </row>
    <row r="99" spans="1:8" x14ac:dyDescent="0.2">
      <c r="A99" s="45" t="s">
        <v>79</v>
      </c>
      <c r="B99" s="46">
        <v>42128.19</v>
      </c>
      <c r="C99" s="46">
        <v>14371.86</v>
      </c>
      <c r="D99" s="46">
        <v>5352.55</v>
      </c>
      <c r="E99" s="46">
        <v>0</v>
      </c>
      <c r="F99" s="46">
        <v>15543.78</v>
      </c>
      <c r="G99" s="46">
        <v>0</v>
      </c>
      <c r="H99" s="25">
        <f t="shared" ref="H99:H117" si="5">B99+C99+D99+F99</f>
        <v>77396.38</v>
      </c>
    </row>
    <row r="100" spans="1:8" x14ac:dyDescent="0.2">
      <c r="A100" s="32" t="s">
        <v>19</v>
      </c>
      <c r="B100" s="16">
        <v>21207.42</v>
      </c>
      <c r="C100" s="16">
        <v>8262.67</v>
      </c>
      <c r="D100" s="16">
        <v>3565.32</v>
      </c>
      <c r="E100" s="15">
        <v>0</v>
      </c>
      <c r="F100" s="16">
        <v>8712.8799999999992</v>
      </c>
      <c r="G100" s="15">
        <v>0</v>
      </c>
      <c r="H100" s="27">
        <f t="shared" si="5"/>
        <v>41748.289999999994</v>
      </c>
    </row>
    <row r="101" spans="1:8" x14ac:dyDescent="0.2">
      <c r="A101" s="32" t="s">
        <v>80</v>
      </c>
      <c r="B101" s="16">
        <v>38910.300000000003</v>
      </c>
      <c r="C101" s="16">
        <v>11114.71</v>
      </c>
      <c r="D101" s="16">
        <v>5361.48</v>
      </c>
      <c r="E101" s="15">
        <v>0</v>
      </c>
      <c r="F101" s="16">
        <v>83546.39</v>
      </c>
      <c r="G101" s="15">
        <v>0</v>
      </c>
      <c r="H101" s="27">
        <f t="shared" si="5"/>
        <v>138932.88</v>
      </c>
    </row>
    <row r="102" spans="1:8" x14ac:dyDescent="0.2">
      <c r="A102" s="32" t="s">
        <v>81</v>
      </c>
      <c r="B102" s="16">
        <v>42128.19</v>
      </c>
      <c r="C102" s="16">
        <v>12525.72</v>
      </c>
      <c r="D102" s="16">
        <v>6602.55</v>
      </c>
      <c r="E102" s="15">
        <v>0</v>
      </c>
      <c r="F102" s="16">
        <v>0</v>
      </c>
      <c r="G102" s="15">
        <v>0</v>
      </c>
      <c r="H102" s="27">
        <f t="shared" si="5"/>
        <v>61256.460000000006</v>
      </c>
    </row>
    <row r="103" spans="1:8" x14ac:dyDescent="0.2">
      <c r="A103" s="32" t="s">
        <v>20</v>
      </c>
      <c r="B103" s="16">
        <v>38910.300000000003</v>
      </c>
      <c r="C103" s="16">
        <v>11510.74</v>
      </c>
      <c r="D103" s="16">
        <v>5361.48</v>
      </c>
      <c r="E103" s="15">
        <v>0</v>
      </c>
      <c r="F103" s="16">
        <v>73957.210000000006</v>
      </c>
      <c r="G103" s="15">
        <v>0</v>
      </c>
      <c r="H103" s="27">
        <f t="shared" si="5"/>
        <v>129739.73000000001</v>
      </c>
    </row>
    <row r="104" spans="1:8" x14ac:dyDescent="0.2">
      <c r="A104" s="32" t="s">
        <v>82</v>
      </c>
      <c r="B104" s="16">
        <v>37388.78</v>
      </c>
      <c r="C104" s="16">
        <v>36960.17</v>
      </c>
      <c r="D104" s="16">
        <v>27322.51</v>
      </c>
      <c r="E104" s="15">
        <v>0</v>
      </c>
      <c r="F104" s="16">
        <v>225553.67</v>
      </c>
      <c r="G104" s="15">
        <v>0</v>
      </c>
      <c r="H104" s="27">
        <f t="shared" si="5"/>
        <v>327225.13</v>
      </c>
    </row>
    <row r="105" spans="1:8" x14ac:dyDescent="0.2">
      <c r="A105" s="32" t="s">
        <v>83</v>
      </c>
      <c r="B105" s="16">
        <v>22288.77</v>
      </c>
      <c r="C105" s="16">
        <v>7969.84</v>
      </c>
      <c r="D105" s="16">
        <v>3565.32</v>
      </c>
      <c r="E105" s="15">
        <v>0</v>
      </c>
      <c r="F105" s="16">
        <v>3450.93</v>
      </c>
      <c r="G105" s="15">
        <v>0</v>
      </c>
      <c r="H105" s="27">
        <f t="shared" si="5"/>
        <v>37274.86</v>
      </c>
    </row>
    <row r="106" spans="1:8" x14ac:dyDescent="0.2">
      <c r="A106" s="32" t="s">
        <v>84</v>
      </c>
      <c r="B106" s="16">
        <v>27882.28</v>
      </c>
      <c r="C106" s="16">
        <v>3653.01</v>
      </c>
      <c r="D106" s="16">
        <v>4450.08</v>
      </c>
      <c r="E106" s="15">
        <v>0</v>
      </c>
      <c r="F106" s="16">
        <v>5861.31</v>
      </c>
      <c r="G106" s="15">
        <v>0</v>
      </c>
      <c r="H106" s="27">
        <f t="shared" si="5"/>
        <v>41846.68</v>
      </c>
    </row>
    <row r="107" spans="1:8" x14ac:dyDescent="0.2">
      <c r="A107" s="32" t="s">
        <v>85</v>
      </c>
      <c r="B107" s="16">
        <v>42128.19</v>
      </c>
      <c r="C107" s="16">
        <v>10218</v>
      </c>
      <c r="D107" s="16">
        <v>5361.48</v>
      </c>
      <c r="E107" s="15">
        <v>0</v>
      </c>
      <c r="F107" s="16">
        <v>36373.760000000002</v>
      </c>
      <c r="G107" s="15">
        <v>0</v>
      </c>
      <c r="H107" s="27">
        <f t="shared" si="5"/>
        <v>94081.43</v>
      </c>
    </row>
    <row r="108" spans="1:8" x14ac:dyDescent="0.2">
      <c r="A108" s="32" t="s">
        <v>86</v>
      </c>
      <c r="B108" s="16">
        <v>38910.300000000003</v>
      </c>
      <c r="C108" s="16">
        <v>11086.01</v>
      </c>
      <c r="D108" s="16">
        <v>5961.48</v>
      </c>
      <c r="E108" s="15">
        <v>0</v>
      </c>
      <c r="F108" s="16">
        <v>266444.03999999998</v>
      </c>
      <c r="G108" s="15">
        <v>0</v>
      </c>
      <c r="H108" s="27">
        <f t="shared" si="5"/>
        <v>322401.82999999996</v>
      </c>
    </row>
    <row r="109" spans="1:8" x14ac:dyDescent="0.2">
      <c r="A109" s="32" t="s">
        <v>87</v>
      </c>
      <c r="B109" s="16">
        <v>38910.300000000003</v>
      </c>
      <c r="C109" s="16">
        <v>17370.759999999998</v>
      </c>
      <c r="D109" s="16">
        <v>5896.67</v>
      </c>
      <c r="E109" s="15">
        <v>0</v>
      </c>
      <c r="F109" s="16">
        <v>14647.68</v>
      </c>
      <c r="G109" s="15">
        <v>0</v>
      </c>
      <c r="H109" s="27">
        <f t="shared" si="5"/>
        <v>76825.41</v>
      </c>
    </row>
    <row r="110" spans="1:8" x14ac:dyDescent="0.2">
      <c r="A110" s="32" t="s">
        <v>88</v>
      </c>
      <c r="B110" s="16">
        <v>3242.52</v>
      </c>
      <c r="C110" s="16">
        <v>1117.5</v>
      </c>
      <c r="D110" s="16">
        <v>2695.09</v>
      </c>
      <c r="E110" s="15">
        <v>0</v>
      </c>
      <c r="F110" s="16">
        <v>0</v>
      </c>
      <c r="G110" s="15">
        <v>0</v>
      </c>
      <c r="H110" s="27">
        <f t="shared" si="5"/>
        <v>7055.1100000000006</v>
      </c>
    </row>
    <row r="111" spans="1:8" x14ac:dyDescent="0.2">
      <c r="A111" s="32" t="s">
        <v>89</v>
      </c>
      <c r="B111" s="16">
        <v>28805.53</v>
      </c>
      <c r="C111" s="16">
        <v>3196.31</v>
      </c>
      <c r="D111" s="16">
        <v>3565.32</v>
      </c>
      <c r="E111" s="15">
        <v>0</v>
      </c>
      <c r="F111" s="16">
        <v>0</v>
      </c>
      <c r="G111" s="15">
        <v>0</v>
      </c>
      <c r="H111" s="27">
        <f t="shared" si="5"/>
        <v>35567.160000000003</v>
      </c>
    </row>
    <row r="112" spans="1:8" x14ac:dyDescent="0.2">
      <c r="A112" s="32" t="s">
        <v>90</v>
      </c>
      <c r="B112" s="16">
        <v>37388.78</v>
      </c>
      <c r="C112" s="16">
        <v>14580.41</v>
      </c>
      <c r="D112" s="16">
        <v>5361.48</v>
      </c>
      <c r="E112" s="16">
        <v>0</v>
      </c>
      <c r="F112" s="16">
        <v>37259.040000000001</v>
      </c>
      <c r="G112" s="16">
        <v>0</v>
      </c>
      <c r="H112" s="27">
        <f t="shared" si="5"/>
        <v>94589.709999999992</v>
      </c>
    </row>
    <row r="113" spans="1:8" x14ac:dyDescent="0.2">
      <c r="A113" s="32" t="s">
        <v>91</v>
      </c>
      <c r="B113" s="16">
        <v>37388.78</v>
      </c>
      <c r="C113" s="16">
        <v>14661.92</v>
      </c>
      <c r="D113" s="16">
        <v>5361.48</v>
      </c>
      <c r="E113" s="15">
        <v>0</v>
      </c>
      <c r="F113" s="16">
        <v>13928.99</v>
      </c>
      <c r="G113" s="15">
        <v>0</v>
      </c>
      <c r="H113" s="27">
        <f t="shared" si="5"/>
        <v>71341.17</v>
      </c>
    </row>
    <row r="114" spans="1:8" x14ac:dyDescent="0.2">
      <c r="A114" s="32" t="s">
        <v>92</v>
      </c>
      <c r="B114" s="16">
        <v>42128.19</v>
      </c>
      <c r="C114" s="16">
        <v>10218</v>
      </c>
      <c r="D114" s="16">
        <v>5361.48</v>
      </c>
      <c r="E114" s="15">
        <v>0</v>
      </c>
      <c r="F114" s="16">
        <v>0</v>
      </c>
      <c r="G114" s="15">
        <v>0</v>
      </c>
      <c r="H114" s="27">
        <f t="shared" si="5"/>
        <v>57707.67</v>
      </c>
    </row>
    <row r="115" spans="1:8" x14ac:dyDescent="0.2">
      <c r="A115" s="32" t="s">
        <v>93</v>
      </c>
      <c r="B115" s="16">
        <v>29718.65</v>
      </c>
      <c r="C115" s="16">
        <v>4840.4399999999996</v>
      </c>
      <c r="D115" s="16">
        <v>4442.67</v>
      </c>
      <c r="E115" s="15">
        <v>0</v>
      </c>
      <c r="F115" s="16">
        <v>22864.87</v>
      </c>
      <c r="G115" s="15">
        <v>0</v>
      </c>
      <c r="H115" s="27">
        <f t="shared" si="5"/>
        <v>61866.630000000005</v>
      </c>
    </row>
    <row r="116" spans="1:8" x14ac:dyDescent="0.2">
      <c r="A116" s="32" t="s">
        <v>18</v>
      </c>
      <c r="B116" s="16">
        <v>38910.300000000003</v>
      </c>
      <c r="C116" s="16">
        <v>13410.02</v>
      </c>
      <c r="D116" s="16">
        <v>5361.48</v>
      </c>
      <c r="E116" s="15">
        <v>0</v>
      </c>
      <c r="F116" s="16">
        <v>377443.87</v>
      </c>
      <c r="G116" s="15">
        <v>0</v>
      </c>
      <c r="H116" s="27">
        <f t="shared" si="5"/>
        <v>435125.67</v>
      </c>
    </row>
    <row r="117" spans="1:8" x14ac:dyDescent="0.2">
      <c r="A117" s="47" t="s">
        <v>94</v>
      </c>
      <c r="B117" s="48">
        <v>16521.57</v>
      </c>
      <c r="C117" s="48">
        <v>6263.54</v>
      </c>
      <c r="D117" s="48">
        <v>10501.32</v>
      </c>
      <c r="E117" s="28">
        <v>0</v>
      </c>
      <c r="F117" s="48">
        <v>12366.06</v>
      </c>
      <c r="G117" s="28">
        <v>0</v>
      </c>
      <c r="H117" s="29">
        <f t="shared" si="5"/>
        <v>45652.49</v>
      </c>
    </row>
  </sheetData>
  <mergeCells count="20">
    <mergeCell ref="A1:H1"/>
    <mergeCell ref="A4:H4"/>
    <mergeCell ref="A19:H19"/>
    <mergeCell ref="A38:H38"/>
    <mergeCell ref="A96:H97"/>
    <mergeCell ref="A70:H70"/>
    <mergeCell ref="I58:K58"/>
    <mergeCell ref="I68:K68"/>
    <mergeCell ref="I59:K59"/>
    <mergeCell ref="I60:K60"/>
    <mergeCell ref="I61:K61"/>
    <mergeCell ref="I62:K62"/>
    <mergeCell ref="I63:K63"/>
    <mergeCell ref="I64:K64"/>
    <mergeCell ref="I65:K65"/>
    <mergeCell ref="I66:K66"/>
    <mergeCell ref="I67:K67"/>
    <mergeCell ref="I92:K92"/>
    <mergeCell ref="I93:K93"/>
    <mergeCell ref="I94:K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retributivi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Luzzi</dc:creator>
  <dc:description/>
  <cp:lastModifiedBy>Bruno Manno</cp:lastModifiedBy>
  <cp:revision>8</cp:revision>
  <dcterms:created xsi:type="dcterms:W3CDTF">2020-07-29T15:48:11Z</dcterms:created>
  <dcterms:modified xsi:type="dcterms:W3CDTF">2025-05-19T13:11:26Z</dcterms:modified>
  <dc:language>it-IT</dc:language>
</cp:coreProperties>
</file>